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K:\photo\Bud2021\Spreadsheets\supplementals\"/>
    </mc:Choice>
  </mc:AlternateContent>
  <xr:revisionPtr revIDLastSave="0" documentId="8_{05D381E9-3902-45CE-A50A-7E6186317C48}" xr6:coauthVersionLast="36" xr6:coauthVersionMax="36" xr10:uidLastSave="{00000000-0000-0000-0000-000000000000}"/>
  <bookViews>
    <workbookView xWindow="0" yWindow="0" windowWidth="11490" windowHeight="7155" xr2:uid="{00000000-000D-0000-FFFF-FFFF00000000}"/>
  </bookViews>
  <sheets>
    <sheet name="S-6 Summary Extended" sheetId="2" r:id="rId1"/>
  </sheets>
  <externalReferences>
    <externalReference r:id="rId2"/>
  </externalReferences>
  <definedNames>
    <definedName name="_xlnm.Print_Area" localSheetId="0">'[1]2012 PB'!$A$1:$N$325</definedName>
    <definedName name="_xlnm.Print_Titles" localSheetId="0">'[1]2012 PB'!$1:$4</definedName>
  </definedNames>
  <calcPr calcId="191029"/>
</workbook>
</file>

<file path=xl/calcChain.xml><?xml version="1.0" encoding="utf-8"?>
<calcChain xmlns="http://schemas.openxmlformats.org/spreadsheetml/2006/main">
  <c r="I320" i="2" l="1"/>
  <c r="J320" i="2"/>
  <c r="K320" i="2"/>
  <c r="L320" i="2"/>
  <c r="M320" i="2"/>
  <c r="N320" i="2"/>
  <c r="H320" i="2"/>
  <c r="E320" i="2"/>
  <c r="F320" i="2"/>
  <c r="G320" i="2"/>
  <c r="D320" i="2"/>
  <c r="C320" i="2"/>
  <c r="B320" i="2"/>
  <c r="L359" i="2" l="1"/>
  <c r="K359" i="2"/>
  <c r="J359" i="2"/>
  <c r="I359" i="2"/>
  <c r="H359" i="2"/>
  <c r="G359" i="2"/>
  <c r="F359" i="2"/>
  <c r="E359" i="2"/>
  <c r="D359" i="2"/>
  <c r="C359" i="2"/>
  <c r="B359" i="2"/>
  <c r="N358" i="2"/>
  <c r="M358" i="2"/>
  <c r="N359" i="2" l="1"/>
  <c r="M359" i="2"/>
  <c r="C372" i="2" l="1"/>
  <c r="D372" i="2"/>
  <c r="E372" i="2"/>
  <c r="F372" i="2"/>
  <c r="G372" i="2"/>
  <c r="H372" i="2"/>
  <c r="I372" i="2"/>
  <c r="J372" i="2"/>
  <c r="K372" i="2"/>
  <c r="L372" i="2"/>
  <c r="M372" i="2"/>
  <c r="N372" i="2"/>
  <c r="B372" i="2"/>
  <c r="C379" i="2"/>
  <c r="D379" i="2"/>
  <c r="E379" i="2"/>
  <c r="F379" i="2"/>
  <c r="G379" i="2"/>
  <c r="H379" i="2"/>
  <c r="I379" i="2"/>
  <c r="J379" i="2"/>
  <c r="K379" i="2"/>
  <c r="L379" i="2"/>
  <c r="M379" i="2"/>
  <c r="N379" i="2"/>
  <c r="B379" i="2"/>
  <c r="C389" i="2"/>
  <c r="D389" i="2"/>
  <c r="E389" i="2"/>
  <c r="F389" i="2"/>
  <c r="G389" i="2"/>
  <c r="H389" i="2"/>
  <c r="I389" i="2"/>
  <c r="J389" i="2"/>
  <c r="K389" i="2"/>
  <c r="L389" i="2"/>
  <c r="M389" i="2"/>
  <c r="N389" i="2"/>
  <c r="B389" i="2"/>
  <c r="C400" i="2"/>
  <c r="C401" i="2" s="1"/>
  <c r="C404" i="2" s="1"/>
  <c r="D400" i="2"/>
  <c r="D401" i="2" s="1"/>
  <c r="D404" i="2" s="1"/>
  <c r="E400" i="2"/>
  <c r="E401" i="2" s="1"/>
  <c r="E404" i="2" s="1"/>
  <c r="F400" i="2"/>
  <c r="F401" i="2" s="1"/>
  <c r="F404" i="2" s="1"/>
  <c r="G400" i="2"/>
  <c r="G401" i="2" s="1"/>
  <c r="G404" i="2" s="1"/>
  <c r="H400" i="2"/>
  <c r="H401" i="2" s="1"/>
  <c r="H404" i="2" s="1"/>
  <c r="I400" i="2"/>
  <c r="I401" i="2" s="1"/>
  <c r="I404" i="2" s="1"/>
  <c r="J400" i="2"/>
  <c r="J401" i="2" s="1"/>
  <c r="J404" i="2" s="1"/>
  <c r="K400" i="2"/>
  <c r="K401" i="2" s="1"/>
  <c r="K404" i="2" s="1"/>
  <c r="L400" i="2"/>
  <c r="M400" i="2"/>
  <c r="N400" i="2"/>
  <c r="N401" i="2" s="1"/>
  <c r="B400" i="2"/>
  <c r="B404" i="2" l="1"/>
  <c r="B401" i="2"/>
  <c r="M401" i="2"/>
  <c r="L401" i="2"/>
  <c r="L404" i="2" s="1"/>
  <c r="N441" i="2"/>
  <c r="M441" i="2"/>
  <c r="N177" i="2" l="1"/>
  <c r="M177" i="2"/>
  <c r="C75" i="2"/>
  <c r="D75" i="2"/>
  <c r="E75" i="2"/>
  <c r="F75" i="2"/>
  <c r="G75" i="2"/>
  <c r="H75" i="2"/>
  <c r="I75" i="2"/>
  <c r="J75" i="2"/>
  <c r="K75" i="2"/>
  <c r="L75" i="2"/>
  <c r="M75" i="2"/>
  <c r="N75" i="2"/>
  <c r="B75" i="2"/>
  <c r="C70" i="2"/>
  <c r="D70" i="2"/>
  <c r="E70" i="2"/>
  <c r="F70" i="2"/>
  <c r="G70" i="2"/>
  <c r="H70" i="2"/>
  <c r="I70" i="2"/>
  <c r="J70" i="2"/>
  <c r="K70" i="2"/>
  <c r="L70" i="2"/>
  <c r="M70" i="2"/>
  <c r="N70" i="2"/>
  <c r="B70" i="2"/>
  <c r="C259" i="2"/>
  <c r="D259" i="2"/>
  <c r="E259" i="2"/>
  <c r="F259" i="2"/>
  <c r="G259" i="2"/>
  <c r="H259" i="2"/>
  <c r="I259" i="2"/>
  <c r="J259" i="2"/>
  <c r="K259" i="2"/>
  <c r="L259" i="2"/>
  <c r="M259" i="2"/>
  <c r="N259" i="2"/>
  <c r="B259" i="2"/>
  <c r="C268" i="2"/>
  <c r="D268" i="2"/>
  <c r="E268" i="2"/>
  <c r="F268" i="2"/>
  <c r="G268" i="2"/>
  <c r="H268" i="2"/>
  <c r="I268" i="2"/>
  <c r="J268" i="2"/>
  <c r="K268" i="2"/>
  <c r="L268" i="2"/>
  <c r="M268" i="2"/>
  <c r="N268" i="2"/>
  <c r="B268" i="2"/>
  <c r="N260" i="2"/>
  <c r="M260" i="2"/>
  <c r="E269" i="2" l="1"/>
  <c r="M269" i="2"/>
  <c r="L269" i="2"/>
  <c r="J269" i="2"/>
  <c r="D269" i="2"/>
  <c r="K269" i="2"/>
  <c r="I269" i="2"/>
  <c r="G269" i="2"/>
  <c r="C269" i="2"/>
  <c r="H269" i="2"/>
  <c r="F269" i="2"/>
  <c r="B269" i="2"/>
  <c r="N269" i="2"/>
  <c r="N294" i="2"/>
  <c r="M294" i="2"/>
  <c r="N293" i="2"/>
  <c r="M293" i="2"/>
  <c r="L293" i="2"/>
  <c r="K293" i="2"/>
  <c r="J293" i="2"/>
  <c r="I293" i="2"/>
  <c r="H293" i="2"/>
  <c r="G293" i="2"/>
  <c r="F293" i="2"/>
  <c r="E293" i="2"/>
  <c r="D293" i="2"/>
  <c r="C293" i="2"/>
  <c r="B293" i="2"/>
  <c r="N286" i="2"/>
  <c r="M286" i="2"/>
  <c r="L286" i="2"/>
  <c r="K286" i="2"/>
  <c r="J286" i="2"/>
  <c r="I286" i="2"/>
  <c r="H286" i="2"/>
  <c r="G286" i="2"/>
  <c r="F286" i="2"/>
  <c r="E286" i="2"/>
  <c r="D286" i="2"/>
  <c r="C286" i="2"/>
  <c r="B286" i="2"/>
  <c r="N279" i="2"/>
  <c r="N280" i="2" s="1"/>
  <c r="M279" i="2"/>
  <c r="M280" i="2" s="1"/>
  <c r="L280" i="2"/>
  <c r="K280" i="2"/>
  <c r="J280" i="2"/>
  <c r="I280" i="2"/>
  <c r="H280" i="2"/>
  <c r="G280" i="2"/>
  <c r="F280" i="2"/>
  <c r="E280" i="2"/>
  <c r="D280" i="2"/>
  <c r="C280" i="2"/>
  <c r="B280" i="2"/>
  <c r="J295" i="2" l="1"/>
  <c r="K295" i="2"/>
  <c r="L295" i="2"/>
  <c r="I295" i="2"/>
  <c r="D295" i="2"/>
  <c r="E295" i="2"/>
  <c r="N295" i="2"/>
  <c r="M295" i="2"/>
  <c r="B295" i="2"/>
  <c r="C295" i="2"/>
  <c r="F295" i="2"/>
  <c r="G295" i="2"/>
  <c r="H295" i="2"/>
  <c r="B47" i="2"/>
  <c r="C47" i="2"/>
  <c r="D47" i="2"/>
  <c r="E47" i="2"/>
  <c r="F47" i="2"/>
  <c r="G47" i="2"/>
  <c r="H47" i="2"/>
  <c r="I47" i="2"/>
  <c r="J47" i="2"/>
  <c r="K47" i="2"/>
  <c r="L47" i="2"/>
  <c r="N41" i="2"/>
  <c r="M41" i="2"/>
  <c r="N38" i="2"/>
  <c r="M38" i="2"/>
  <c r="M47" i="2" l="1"/>
  <c r="N47" i="2"/>
  <c r="C10" i="2" l="1"/>
  <c r="D10" i="2"/>
  <c r="E10" i="2"/>
  <c r="F10" i="2"/>
  <c r="G10" i="2"/>
  <c r="H10" i="2"/>
  <c r="I10" i="2"/>
  <c r="J10" i="2"/>
  <c r="K10" i="2"/>
  <c r="L10" i="2"/>
  <c r="M10" i="2"/>
  <c r="N10" i="2"/>
  <c r="B10" i="2"/>
  <c r="C16" i="2"/>
  <c r="D16" i="2"/>
  <c r="E16" i="2"/>
  <c r="F16" i="2"/>
  <c r="G16" i="2"/>
  <c r="H16" i="2"/>
  <c r="I16" i="2"/>
  <c r="J16" i="2"/>
  <c r="K16" i="2"/>
  <c r="L16" i="2"/>
  <c r="M16" i="2"/>
  <c r="N16" i="2"/>
  <c r="B16" i="2"/>
  <c r="C21" i="2"/>
  <c r="D21" i="2"/>
  <c r="E21" i="2"/>
  <c r="F21" i="2"/>
  <c r="G21" i="2"/>
  <c r="H21" i="2"/>
  <c r="I21" i="2"/>
  <c r="J21" i="2"/>
  <c r="K21" i="2"/>
  <c r="L21" i="2"/>
  <c r="M21" i="2"/>
  <c r="N21" i="2"/>
  <c r="B21" i="2"/>
  <c r="C27" i="2"/>
  <c r="D27" i="2"/>
  <c r="E27" i="2"/>
  <c r="F27" i="2"/>
  <c r="G27" i="2"/>
  <c r="G30" i="2" s="1"/>
  <c r="H27" i="2"/>
  <c r="I27" i="2"/>
  <c r="J27" i="2"/>
  <c r="K27" i="2"/>
  <c r="L27" i="2"/>
  <c r="M27" i="2"/>
  <c r="N27" i="2"/>
  <c r="B27" i="2"/>
  <c r="F30" i="2" l="1"/>
  <c r="E30" i="2"/>
  <c r="D30" i="2"/>
  <c r="K30" i="2"/>
  <c r="C30" i="2"/>
  <c r="B30" i="2"/>
  <c r="N30" i="2"/>
  <c r="I30" i="2"/>
  <c r="H30" i="2"/>
  <c r="M30" i="2"/>
  <c r="J30" i="2"/>
  <c r="L30" i="2"/>
  <c r="N442" i="2" l="1"/>
  <c r="M442" i="2"/>
  <c r="L442" i="2"/>
  <c r="K442" i="2"/>
  <c r="J442" i="2"/>
  <c r="I442" i="2"/>
  <c r="H442" i="2"/>
  <c r="G442" i="2"/>
  <c r="F442" i="2"/>
  <c r="E442" i="2"/>
  <c r="D442" i="2"/>
  <c r="C442" i="2"/>
  <c r="B442" i="2"/>
  <c r="N355" i="2"/>
  <c r="N404" i="2" s="1"/>
  <c r="M355" i="2"/>
  <c r="M351" i="2"/>
  <c r="N343" i="2"/>
  <c r="M343" i="2"/>
  <c r="L343" i="2"/>
  <c r="L346" i="2" s="1"/>
  <c r="L347" i="2" s="1"/>
  <c r="K343" i="2"/>
  <c r="K346" i="2" s="1"/>
  <c r="K347" i="2" s="1"/>
  <c r="J343" i="2"/>
  <c r="J346" i="2" s="1"/>
  <c r="J347" i="2" s="1"/>
  <c r="I343" i="2"/>
  <c r="I346" i="2" s="1"/>
  <c r="I347" i="2" s="1"/>
  <c r="H343" i="2"/>
  <c r="H346" i="2" s="1"/>
  <c r="H347" i="2" s="1"/>
  <c r="G343" i="2"/>
  <c r="G346" i="2" s="1"/>
  <c r="G347" i="2" s="1"/>
  <c r="F343" i="2"/>
  <c r="F346" i="2" s="1"/>
  <c r="F347" i="2" s="1"/>
  <c r="E343" i="2"/>
  <c r="E346" i="2" s="1"/>
  <c r="E347" i="2" s="1"/>
  <c r="D343" i="2"/>
  <c r="D346" i="2" s="1"/>
  <c r="D347" i="2" s="1"/>
  <c r="C343" i="2"/>
  <c r="C346" i="2" s="1"/>
  <c r="C347" i="2" s="1"/>
  <c r="B343" i="2"/>
  <c r="B346" i="2" s="1"/>
  <c r="B347" i="2" s="1"/>
  <c r="N338" i="2"/>
  <c r="N346" i="2" s="1"/>
  <c r="N347" i="2" s="1"/>
  <c r="M338" i="2"/>
  <c r="L325" i="2"/>
  <c r="L328" i="2" s="1"/>
  <c r="K325" i="2"/>
  <c r="K328" i="2" s="1"/>
  <c r="J325" i="2"/>
  <c r="J328" i="2" s="1"/>
  <c r="I325" i="2"/>
  <c r="I328" i="2" s="1"/>
  <c r="H325" i="2"/>
  <c r="H328" i="2" s="1"/>
  <c r="G325" i="2"/>
  <c r="G328" i="2" s="1"/>
  <c r="F325" i="2"/>
  <c r="F328" i="2" s="1"/>
  <c r="E325" i="2"/>
  <c r="E328" i="2" s="1"/>
  <c r="D325" i="2"/>
  <c r="D328" i="2" s="1"/>
  <c r="C325" i="2"/>
  <c r="C328" i="2" s="1"/>
  <c r="B325" i="2"/>
  <c r="B328" i="2" s="1"/>
  <c r="N324" i="2"/>
  <c r="N325" i="2" s="1"/>
  <c r="M324" i="2"/>
  <c r="M325" i="2" s="1"/>
  <c r="N321" i="2"/>
  <c r="M321" i="2"/>
  <c r="M328" i="2" s="1"/>
  <c r="N306" i="2"/>
  <c r="M306" i="2"/>
  <c r="L306" i="2"/>
  <c r="K306" i="2"/>
  <c r="J306" i="2"/>
  <c r="I306" i="2"/>
  <c r="H306" i="2"/>
  <c r="G306" i="2"/>
  <c r="F306" i="2"/>
  <c r="E306" i="2"/>
  <c r="D306" i="2"/>
  <c r="C306" i="2"/>
  <c r="B306" i="2"/>
  <c r="L302" i="2"/>
  <c r="K302" i="2"/>
  <c r="J302" i="2"/>
  <c r="I302" i="2"/>
  <c r="H302" i="2"/>
  <c r="G302" i="2"/>
  <c r="F302" i="2"/>
  <c r="E302" i="2"/>
  <c r="D302" i="2"/>
  <c r="C302" i="2"/>
  <c r="B302" i="2"/>
  <c r="N301" i="2"/>
  <c r="N302" i="2" s="1"/>
  <c r="M301" i="2"/>
  <c r="M302" i="2" s="1"/>
  <c r="L252" i="2"/>
  <c r="K252" i="2"/>
  <c r="J252" i="2"/>
  <c r="I252" i="2"/>
  <c r="H252" i="2"/>
  <c r="G252" i="2"/>
  <c r="F252" i="2"/>
  <c r="E252" i="2"/>
  <c r="D252" i="2"/>
  <c r="C252" i="2"/>
  <c r="B252" i="2"/>
  <c r="N250" i="2"/>
  <c r="N252" i="2" s="1"/>
  <c r="M250" i="2"/>
  <c r="M252" i="2" s="1"/>
  <c r="L246" i="2"/>
  <c r="K246" i="2"/>
  <c r="J246" i="2"/>
  <c r="I246" i="2"/>
  <c r="H246" i="2"/>
  <c r="G246" i="2"/>
  <c r="F246" i="2"/>
  <c r="E246" i="2"/>
  <c r="D246" i="2"/>
  <c r="C246" i="2"/>
  <c r="B246" i="2"/>
  <c r="N242" i="2"/>
  <c r="M242" i="2"/>
  <c r="M239" i="2"/>
  <c r="N236" i="2"/>
  <c r="M236" i="2"/>
  <c r="L236" i="2"/>
  <c r="K236" i="2"/>
  <c r="J236" i="2"/>
  <c r="I236" i="2"/>
  <c r="H236" i="2"/>
  <c r="G236" i="2"/>
  <c r="F236" i="2"/>
  <c r="E236" i="2"/>
  <c r="D236" i="2"/>
  <c r="C236" i="2"/>
  <c r="B236" i="2"/>
  <c r="L232" i="2"/>
  <c r="K232" i="2"/>
  <c r="J232" i="2"/>
  <c r="I232" i="2"/>
  <c r="H232" i="2"/>
  <c r="G232" i="2"/>
  <c r="F232" i="2"/>
  <c r="E232" i="2"/>
  <c r="D232" i="2"/>
  <c r="C232" i="2"/>
  <c r="B232" i="2"/>
  <c r="L231" i="2"/>
  <c r="K231" i="2"/>
  <c r="J231" i="2"/>
  <c r="I231" i="2"/>
  <c r="H231" i="2"/>
  <c r="G231" i="2"/>
  <c r="F231" i="2"/>
  <c r="E231" i="2"/>
  <c r="D231" i="2"/>
  <c r="C231" i="2"/>
  <c r="B231" i="2"/>
  <c r="N230" i="2"/>
  <c r="M230" i="2"/>
  <c r="N229" i="2"/>
  <c r="M229" i="2"/>
  <c r="N228" i="2"/>
  <c r="M228" i="2"/>
  <c r="N225" i="2"/>
  <c r="M225" i="2"/>
  <c r="N224" i="2"/>
  <c r="M224" i="2"/>
  <c r="L221" i="2"/>
  <c r="K221" i="2"/>
  <c r="J221" i="2"/>
  <c r="I221" i="2"/>
  <c r="H221" i="2"/>
  <c r="G221" i="2"/>
  <c r="F221" i="2"/>
  <c r="E221" i="2"/>
  <c r="D221" i="2"/>
  <c r="C221" i="2"/>
  <c r="B221" i="2"/>
  <c r="N220" i="2"/>
  <c r="M220" i="2"/>
  <c r="N219" i="2"/>
  <c r="M219" i="2"/>
  <c r="N218" i="2"/>
  <c r="M218" i="2"/>
  <c r="N217" i="2"/>
  <c r="M217" i="2"/>
  <c r="N216" i="2"/>
  <c r="M216" i="2"/>
  <c r="N215" i="2"/>
  <c r="M215" i="2"/>
  <c r="N214" i="2"/>
  <c r="M214" i="2"/>
  <c r="L212" i="2"/>
  <c r="K212" i="2"/>
  <c r="J212" i="2"/>
  <c r="I212" i="2"/>
  <c r="H212" i="2"/>
  <c r="G212" i="2"/>
  <c r="F212" i="2"/>
  <c r="E212" i="2"/>
  <c r="D212" i="2"/>
  <c r="C212" i="2"/>
  <c r="B212" i="2"/>
  <c r="L211" i="2"/>
  <c r="K211" i="2"/>
  <c r="J211" i="2"/>
  <c r="I211" i="2"/>
  <c r="H211" i="2"/>
  <c r="G211" i="2"/>
  <c r="F211" i="2"/>
  <c r="E211" i="2"/>
  <c r="D211" i="2"/>
  <c r="C211" i="2"/>
  <c r="B211" i="2"/>
  <c r="N210" i="2"/>
  <c r="M210" i="2"/>
  <c r="N209" i="2"/>
  <c r="M209" i="2"/>
  <c r="N208" i="2"/>
  <c r="M208" i="2"/>
  <c r="N206" i="2"/>
  <c r="M206" i="2"/>
  <c r="L197" i="2"/>
  <c r="K197" i="2"/>
  <c r="J197" i="2"/>
  <c r="I197" i="2"/>
  <c r="H197" i="2"/>
  <c r="G197" i="2"/>
  <c r="F197" i="2"/>
  <c r="E197" i="2"/>
  <c r="D197" i="2"/>
  <c r="C197" i="2"/>
  <c r="B197" i="2"/>
  <c r="N195" i="2"/>
  <c r="M195" i="2"/>
  <c r="N194" i="2"/>
  <c r="M194" i="2"/>
  <c r="L189" i="2"/>
  <c r="K189" i="2"/>
  <c r="J189" i="2"/>
  <c r="I189" i="2"/>
  <c r="H189" i="2"/>
  <c r="G189" i="2"/>
  <c r="F189" i="2"/>
  <c r="E189" i="2"/>
  <c r="D189" i="2"/>
  <c r="C189" i="2"/>
  <c r="B189" i="2"/>
  <c r="L188" i="2"/>
  <c r="K188" i="2"/>
  <c r="J188" i="2"/>
  <c r="I188" i="2"/>
  <c r="H188" i="2"/>
  <c r="G188" i="2"/>
  <c r="F188" i="2"/>
  <c r="E188" i="2"/>
  <c r="D188" i="2"/>
  <c r="C188" i="2"/>
  <c r="B188" i="2"/>
  <c r="N187" i="2"/>
  <c r="M187" i="2"/>
  <c r="N186" i="2"/>
  <c r="M186" i="2"/>
  <c r="N185" i="2"/>
  <c r="M185" i="2"/>
  <c r="N183" i="2"/>
  <c r="M183" i="2"/>
  <c r="L175" i="2"/>
  <c r="K175" i="2"/>
  <c r="J175" i="2"/>
  <c r="I175" i="2"/>
  <c r="H175" i="2"/>
  <c r="G175" i="2"/>
  <c r="F175" i="2"/>
  <c r="E175" i="2"/>
  <c r="D175" i="2"/>
  <c r="C175" i="2"/>
  <c r="B175" i="2"/>
  <c r="L174" i="2"/>
  <c r="K174" i="2"/>
  <c r="J174" i="2"/>
  <c r="I174" i="2"/>
  <c r="H174" i="2"/>
  <c r="G174" i="2"/>
  <c r="F174" i="2"/>
  <c r="E174" i="2"/>
  <c r="D174" i="2"/>
  <c r="C174" i="2"/>
  <c r="B174" i="2"/>
  <c r="N173" i="2"/>
  <c r="M173" i="2"/>
  <c r="N166" i="2"/>
  <c r="M166" i="2"/>
  <c r="N169" i="2"/>
  <c r="M169" i="2"/>
  <c r="N168" i="2"/>
  <c r="M168" i="2"/>
  <c r="M164" i="2"/>
  <c r="L161" i="2"/>
  <c r="K161" i="2"/>
  <c r="J161" i="2"/>
  <c r="I161" i="2"/>
  <c r="H161" i="2"/>
  <c r="G161" i="2"/>
  <c r="F161" i="2"/>
  <c r="E161" i="2"/>
  <c r="D161" i="2"/>
  <c r="C161" i="2"/>
  <c r="B161" i="2"/>
  <c r="N160" i="2"/>
  <c r="M160" i="2"/>
  <c r="N159" i="2"/>
  <c r="M159" i="2"/>
  <c r="N158" i="2"/>
  <c r="M158" i="2"/>
  <c r="N157" i="2"/>
  <c r="M157" i="2"/>
  <c r="N156" i="2"/>
  <c r="M156" i="2"/>
  <c r="N155" i="2"/>
  <c r="M155" i="2"/>
  <c r="N154" i="2"/>
  <c r="M154" i="2"/>
  <c r="N153" i="2"/>
  <c r="M153" i="2"/>
  <c r="N152" i="2"/>
  <c r="M152" i="2"/>
  <c r="N151" i="2"/>
  <c r="M151" i="2"/>
  <c r="N150" i="2"/>
  <c r="M150" i="2"/>
  <c r="N149" i="2"/>
  <c r="M149" i="2"/>
  <c r="N148" i="2"/>
  <c r="M148" i="2"/>
  <c r="L144" i="2"/>
  <c r="K144" i="2"/>
  <c r="J144" i="2"/>
  <c r="I144" i="2"/>
  <c r="H144" i="2"/>
  <c r="G144" i="2"/>
  <c r="F144" i="2"/>
  <c r="E144" i="2"/>
  <c r="D144" i="2"/>
  <c r="C144" i="2"/>
  <c r="B144" i="2"/>
  <c r="L143" i="2"/>
  <c r="K143" i="2"/>
  <c r="J143" i="2"/>
  <c r="I143" i="2"/>
  <c r="H143" i="2"/>
  <c r="G143" i="2"/>
  <c r="F143" i="2"/>
  <c r="E143" i="2"/>
  <c r="D143" i="2"/>
  <c r="C143" i="2"/>
  <c r="B143" i="2"/>
  <c r="N140" i="2"/>
  <c r="M140" i="2"/>
  <c r="N139" i="2"/>
  <c r="M139" i="2"/>
  <c r="N138" i="2"/>
  <c r="M138" i="2"/>
  <c r="N136" i="2"/>
  <c r="M136" i="2"/>
  <c r="N134" i="2"/>
  <c r="M134" i="2"/>
  <c r="N133" i="2"/>
  <c r="M133" i="2"/>
  <c r="N132" i="2"/>
  <c r="M132" i="2"/>
  <c r="N129" i="2"/>
  <c r="M129" i="2"/>
  <c r="N128" i="2"/>
  <c r="M128" i="2"/>
  <c r="L118" i="2"/>
  <c r="K118" i="2"/>
  <c r="J118" i="2"/>
  <c r="I118" i="2"/>
  <c r="H118" i="2"/>
  <c r="G118" i="2"/>
  <c r="F118" i="2"/>
  <c r="E118" i="2"/>
  <c r="D118" i="2"/>
  <c r="C118" i="2"/>
  <c r="B118" i="2"/>
  <c r="L117" i="2"/>
  <c r="K117" i="2"/>
  <c r="J117" i="2"/>
  <c r="I117" i="2"/>
  <c r="H117" i="2"/>
  <c r="G117" i="2"/>
  <c r="F117" i="2"/>
  <c r="E117" i="2"/>
  <c r="D117" i="2"/>
  <c r="C117" i="2"/>
  <c r="B117" i="2"/>
  <c r="N115" i="2"/>
  <c r="M115" i="2"/>
  <c r="N114" i="2"/>
  <c r="M114" i="2"/>
  <c r="N113" i="2"/>
  <c r="M113" i="2"/>
  <c r="N112" i="2"/>
  <c r="M112" i="2"/>
  <c r="N111" i="2"/>
  <c r="M111" i="2"/>
  <c r="N110" i="2"/>
  <c r="M110" i="2"/>
  <c r="N109" i="2"/>
  <c r="M109" i="2"/>
  <c r="N108" i="2"/>
  <c r="M108" i="2"/>
  <c r="N107" i="2"/>
  <c r="M107" i="2"/>
  <c r="N106" i="2"/>
  <c r="M106" i="2"/>
  <c r="N105" i="2"/>
  <c r="M105" i="2"/>
  <c r="N104" i="2"/>
  <c r="M104" i="2"/>
  <c r="N103" i="2"/>
  <c r="M103" i="2"/>
  <c r="N102" i="2"/>
  <c r="M102" i="2"/>
  <c r="N101" i="2"/>
  <c r="M101" i="2"/>
  <c r="N98" i="2"/>
  <c r="M98" i="2"/>
  <c r="N94" i="2"/>
  <c r="M94" i="2"/>
  <c r="N92" i="2"/>
  <c r="M92" i="2"/>
  <c r="L90" i="2"/>
  <c r="K90" i="2"/>
  <c r="J90" i="2"/>
  <c r="I90" i="2"/>
  <c r="H90" i="2"/>
  <c r="G90" i="2"/>
  <c r="F90" i="2"/>
  <c r="E90" i="2"/>
  <c r="D90" i="2"/>
  <c r="C90" i="2"/>
  <c r="B90" i="2"/>
  <c r="L88" i="2"/>
  <c r="K88" i="2"/>
  <c r="J88" i="2"/>
  <c r="I88" i="2"/>
  <c r="H88" i="2"/>
  <c r="G88" i="2"/>
  <c r="F88" i="2"/>
  <c r="E88" i="2"/>
  <c r="D88" i="2"/>
  <c r="C88" i="2"/>
  <c r="B88" i="2"/>
  <c r="N87" i="2"/>
  <c r="M87" i="2"/>
  <c r="N86" i="2"/>
  <c r="M86" i="2"/>
  <c r="N85" i="2"/>
  <c r="M85" i="2"/>
  <c r="N89" i="2"/>
  <c r="M89" i="2"/>
  <c r="L81" i="2"/>
  <c r="K81" i="2"/>
  <c r="J81" i="2"/>
  <c r="I81" i="2"/>
  <c r="H81" i="2"/>
  <c r="G81" i="2"/>
  <c r="F81" i="2"/>
  <c r="E81" i="2"/>
  <c r="D81" i="2"/>
  <c r="C81" i="2"/>
  <c r="B81" i="2"/>
  <c r="N80" i="2"/>
  <c r="M80" i="2"/>
  <c r="N79" i="2"/>
  <c r="M79" i="2"/>
  <c r="N78" i="2"/>
  <c r="M78" i="2"/>
  <c r="N55" i="2"/>
  <c r="M55" i="2"/>
  <c r="L55" i="2"/>
  <c r="K55" i="2"/>
  <c r="J55" i="2"/>
  <c r="I55" i="2"/>
  <c r="H55" i="2"/>
  <c r="G55" i="2"/>
  <c r="F55" i="2"/>
  <c r="E55" i="2"/>
  <c r="D55" i="2"/>
  <c r="C55" i="2"/>
  <c r="B55" i="2"/>
  <c r="M404" i="2" l="1"/>
  <c r="N328" i="2"/>
  <c r="M346" i="2"/>
  <c r="M347" i="2" s="1"/>
  <c r="C237" i="2"/>
  <c r="C406" i="2" s="1"/>
  <c r="D237" i="2"/>
  <c r="D406" i="2" s="1"/>
  <c r="E237" i="2"/>
  <c r="E406" i="2" s="1"/>
  <c r="F237" i="2"/>
  <c r="F406" i="2" s="1"/>
  <c r="G237" i="2"/>
  <c r="G406" i="2" s="1"/>
  <c r="H237" i="2"/>
  <c r="H406" i="2" s="1"/>
  <c r="I237" i="2"/>
  <c r="I406" i="2" s="1"/>
  <c r="J237" i="2"/>
  <c r="J406" i="2" s="1"/>
  <c r="K237" i="2"/>
  <c r="K406" i="2" s="1"/>
  <c r="L237" i="2"/>
  <c r="L406" i="2" s="1"/>
  <c r="B237" i="2"/>
  <c r="B406" i="2" s="1"/>
  <c r="N197" i="2"/>
  <c r="M144" i="2"/>
  <c r="M161" i="2"/>
  <c r="N88" i="2"/>
  <c r="N118" i="2"/>
  <c r="N117" i="2"/>
  <c r="M174" i="2"/>
  <c r="N246" i="2"/>
  <c r="M81" i="2"/>
  <c r="N212" i="2"/>
  <c r="N221" i="2"/>
  <c r="M175" i="2"/>
  <c r="M189" i="2"/>
  <c r="M197" i="2"/>
  <c r="N232" i="2"/>
  <c r="M90" i="2"/>
  <c r="N231" i="2"/>
  <c r="N90" i="2"/>
  <c r="N161" i="2"/>
  <c r="N189" i="2"/>
  <c r="M221" i="2"/>
  <c r="M88" i="2"/>
  <c r="M143" i="2"/>
  <c r="N174" i="2"/>
  <c r="N211" i="2"/>
  <c r="M246" i="2"/>
  <c r="N81" i="2"/>
  <c r="M118" i="2"/>
  <c r="M117" i="2"/>
  <c r="N144" i="2"/>
  <c r="N143" i="2"/>
  <c r="M188" i="2"/>
  <c r="M211" i="2"/>
  <c r="M232" i="2"/>
  <c r="M231" i="2"/>
  <c r="N175" i="2"/>
  <c r="N188" i="2"/>
  <c r="M212" i="2"/>
  <c r="N237" i="2" l="1"/>
  <c r="N406" i="2" s="1"/>
  <c r="M237" i="2"/>
  <c r="M406" i="2" s="1"/>
</calcChain>
</file>

<file path=xl/sharedStrings.xml><?xml version="1.0" encoding="utf-8"?>
<sst xmlns="http://schemas.openxmlformats.org/spreadsheetml/2006/main" count="473" uniqueCount="455">
  <si>
    <t>S-6. Mandatory and Receipt Proposals</t>
  </si>
  <si>
    <t>(Deficit increases (+) or decreases (-) in millions of dollars)</t>
  </si>
  <si>
    <t>Totals</t>
  </si>
  <si>
    <t>2024</t>
  </si>
  <si>
    <t>2025</t>
  </si>
  <si>
    <t>2026</t>
  </si>
  <si>
    <t>2027</t>
  </si>
  <si>
    <t>2028</t>
  </si>
  <si>
    <t>2029</t>
  </si>
  <si>
    <t>2030</t>
  </si>
  <si>
    <t>2021-2025</t>
  </si>
  <si>
    <t>2021-2030</t>
  </si>
  <si>
    <t>Mandatory Initiatives and Savings:</t>
  </si>
  <si>
    <t xml:space="preserve">    Agriculture:</t>
  </si>
  <si>
    <t xml:space="preserve">        Improve Child Nutrition program integrity  .........................................................................................................................................               </t>
  </si>
  <si>
    <t xml:space="preserve">        Reform commodity purchases under Section 32  .........................................................................................................................................               </t>
  </si>
  <si>
    <t xml:space="preserve">            Eliminate lower priority Farm Bill programs  .........................................................................................................................................               </t>
  </si>
  <si>
    <t xml:space="preserve">            Tighten farm payment limits  .........................................................................................................................................               </t>
  </si>
  <si>
    <t xml:space="preserve">            Eliminate Livestock Forage Program  .........................................................................................................................................               </t>
  </si>
  <si>
    <t xml:space="preserve">            Eliminate the crop insurance 508(h) program  .........................................................................................................................................               </t>
  </si>
  <si>
    <t xml:space="preserve">            Limit Crop Insurance eligiblity to $500,000 AGI  .........................................................................................................................................               </t>
  </si>
  <si>
    <t xml:space="preserve">            Limit Crop Insurance premium subsidies  .........................................................................................................................................               </t>
  </si>
  <si>
    <t xml:space="preserve">            Cap Crop Insurance companies' underwriting gains  .........................................................................................................................................               </t>
  </si>
  <si>
    <t xml:space="preserve">            Total, Agriculture........................................................................................................................................................................................................                   </t>
  </si>
  <si>
    <t xml:space="preserve">    Education:</t>
  </si>
  <si>
    <t xml:space="preserve">        Eliminate subsidized student loans  .........................................................................................................................................               </t>
  </si>
  <si>
    <t xml:space="preserve">        Eliminate Public Service Loan Forgiveness  .........................................................................................................................................               </t>
  </si>
  <si>
    <t xml:space="preserve">        Eliminate account maintenance fee payments to guaranty agencies  .........................................................................................................................................               </t>
  </si>
  <si>
    <t xml:space="preserve">        Expand Pell Grants to short-term programs  .........................................................................................................................................               </t>
  </si>
  <si>
    <t xml:space="preserve">        Make incarcerated students eligible for Pell Grants  .........................................................................................................................................               </t>
  </si>
  <si>
    <t xml:space="preserve">            Total, Education........................................................................................................................................................................................................                   </t>
  </si>
  <si>
    <t xml:space="preserve">    Energy:</t>
  </si>
  <si>
    <t xml:space="preserve">        Divest Southwestern Power Administration transmission assets  .........................................................................................................................................               </t>
  </si>
  <si>
    <t xml:space="preserve">        Divest Bonneville Power Administration transmission assets  .........................................................................................................................................               </t>
  </si>
  <si>
    <t xml:space="preserve">            Total, Energy........................................................................................................................................................................................................                   </t>
  </si>
  <si>
    <t xml:space="preserve">    Health and Human Services (HHS):</t>
  </si>
  <si>
    <t xml:space="preserve">        Reauthorize Healthy Marriage and Responsible Fatherhood Grants  .........................................................................................................................................               </t>
  </si>
  <si>
    <t xml:space="preserve">        Build the supply of child care  .........................................................................................................................................               </t>
  </si>
  <si>
    <t xml:space="preserve">        Advance kidney care:</t>
  </si>
  <si>
    <t xml:space="preserve">        Improve access to rural health care:</t>
  </si>
  <si>
    <t xml:space="preserve">            Modernize payment for Rural Health Clinics  .........................................................................................................................................               </t>
  </si>
  <si>
    <t xml:space="preserve">            Expand and enhance access to Medicare telehealth services:</t>
  </si>
  <si>
    <t xml:space="preserve">                Modernize Medicare telehealth to promote value-based payment  .........................................................................................................................................               </t>
  </si>
  <si>
    <t xml:space="preserve">            Modify reinsurance arrangements for Medicare Advantage plans  .........................................................................................................................................               </t>
  </si>
  <si>
    <t xml:space="preserve">            Other:</t>
  </si>
  <si>
    <t xml:space="preserve">                Charge long-term care facilities fees for revisit surveys  .........................................................................................................................................               </t>
  </si>
  <si>
    <t xml:space="preserve">                Support certified nurse aide staffing  .........................................................................................................................................               </t>
  </si>
  <si>
    <t xml:space="preserve">                Improve the Medicare appeals system  .........................................................................................................................................               </t>
  </si>
  <si>
    <t xml:space="preserve">                    Total, Other........................................................................................................................................................................................................                   </t>
  </si>
  <si>
    <t xml:space="preserve">        Eliminate wasteful Federal spending in Medicare:</t>
  </si>
  <si>
    <t xml:space="preserve">            Reduce Medicare coverage of bad debts  .........................................................................................................................................               </t>
  </si>
  <si>
    <t xml:space="preserve">                Reform and expand durable medical equipment competitive bidding  .........................................................................................................................................               </t>
  </si>
  <si>
    <t xml:space="preserve">        Address fraud and abuse in Medicare:</t>
  </si>
  <si>
    <t xml:space="preserve">        Address wasteful spending, fraud, and abuse in Medicaid:</t>
  </si>
  <si>
    <t xml:space="preserve">            Strengthen CMS's ability to recoup Medicaid improper payments  .........................................................................................................................................               </t>
  </si>
  <si>
    <t xml:space="preserve">                Address patient abuse or neglect in non-institutional settings  .........................................................................................................................................               </t>
  </si>
  <si>
    <t xml:space="preserve">                Rescind remaining balances from the Medicaid Improvement Fund  .........................................................................................................................................               </t>
  </si>
  <si>
    <t xml:space="preserve">            Implement Medicaid community engagement requirement  .........................................................................................................................................               </t>
  </si>
  <si>
    <t xml:space="preserve">                Reduce maximum allowable home equity for Medicaid eligibility  .........................................................................................................................................               </t>
  </si>
  <si>
    <t xml:space="preserve">                Reform the CHIP safety net for States  .........................................................................................................................................               </t>
  </si>
  <si>
    <t xml:space="preserve">        Address opioids and mental health in Medicaid and CHIP:</t>
  </si>
  <si>
    <t xml:space="preserve">            Address Medicaid Institutions for Mental Diseases (IMD) exclusion  .........................................................................................................................................               </t>
  </si>
  <si>
    <t xml:space="preserve">            Extend Community Mental Health Services demonstration program  .........................................................................................................................................               </t>
  </si>
  <si>
    <t xml:space="preserve">            Prohibit States from terminating CHIP coverage for inmates  .........................................................................................................................................               </t>
  </si>
  <si>
    <t xml:space="preserve">        Extend mandatory funding and provide authorities, including tax </t>
  </si>
  <si>
    <t xml:space="preserve">        provisions, for select public health programs:</t>
  </si>
  <si>
    <t xml:space="preserve">            Extend Health Centers through 2021  .........................................................................................................................................               </t>
  </si>
  <si>
    <t xml:space="preserve">            Extend the National Health Service Corps through 2021  .........................................................................................................................................               </t>
  </si>
  <si>
    <t xml:space="preserve">                Extend Medicare enrollment assistance programs through 2021  .........................................................................................................................................               </t>
  </si>
  <si>
    <t xml:space="preserve">                Reauthorize the Ryan White HIV/AIDS Program  .........................................................................................................................................               </t>
  </si>
  <si>
    <t xml:space="preserve">                Provide CMS Program Management implementation funding  .........................................................................................................................................               </t>
  </si>
  <si>
    <t xml:space="preserve">        Interactions:</t>
  </si>
  <si>
    <t xml:space="preserve">            Medicare Interactions  .........................................................................................................................................               </t>
  </si>
  <si>
    <t xml:space="preserve">            Medicaid Interactions  .........................................................................................................................................               </t>
  </si>
  <si>
    <t xml:space="preserve">    Homeland Security:</t>
  </si>
  <si>
    <t xml:space="preserve">        Extend expiring Customs and Border Protection (CBP) user fees  .........................................................................................................................................               </t>
  </si>
  <si>
    <t xml:space="preserve">        Increase Customs user fees  .........................................................................................................................................               </t>
  </si>
  <si>
    <t xml:space="preserve">        Increase immigration user fees  .........................................................................................................................................               </t>
  </si>
  <si>
    <t xml:space="preserve">            Total, Homeland Security........................................................................................................................................................................................................                   </t>
  </si>
  <si>
    <t xml:space="preserve">    Interior:</t>
  </si>
  <si>
    <t xml:space="preserve">        Repeal enhanced geothermal payments to counties  .........................................................................................................................................               </t>
  </si>
  <si>
    <t xml:space="preserve">        Establish a Public Lands Infrastructure Fund  .........................................................................................................................................               </t>
  </si>
  <si>
    <t xml:space="preserve">            Total, Interior........................................................................................................................................................................................................                   </t>
  </si>
  <si>
    <t xml:space="preserve">    Justice:</t>
  </si>
  <si>
    <t xml:space="preserve">    Labor:</t>
  </si>
  <si>
    <t xml:space="preserve">        Reform the Federal Employees' Compensation Act (FECA)  .........................................................................................................................................               </t>
  </si>
  <si>
    <t xml:space="preserve">        Reform the Trade Adjustment Assistance program  .........................................................................................................................................               </t>
  </si>
  <si>
    <t xml:space="preserve">            Total, Labor........................................................................................................................................................................................................                   </t>
  </si>
  <si>
    <t xml:space="preserve">    Treasury:</t>
  </si>
  <si>
    <t xml:space="preserve">            Total, Treasury........................................................................................................................................................................................................                   </t>
  </si>
  <si>
    <t xml:space="preserve">        Enhance burial benefits for veterans  .........................................................................................................................................               </t>
  </si>
  <si>
    <t xml:space="preserve">        Reinstate COLA round-down  .........................................................................................................................................               </t>
  </si>
  <si>
    <t xml:space="preserve">    Corps of Engineers:</t>
  </si>
  <si>
    <t xml:space="preserve">        Divest Washington Aqueduct  .........................................................................................................................................               </t>
  </si>
  <si>
    <t xml:space="preserve">            Total, Corps of Engineers........................................................................................................................................................................................................                   </t>
  </si>
  <si>
    <t xml:space="preserve">    Environmental Protection Agency:</t>
  </si>
  <si>
    <t xml:space="preserve">        Expand use of pesticide licensing fees  .........................................................................................................................................               </t>
  </si>
  <si>
    <t xml:space="preserve">            Modify the Government contribution to FEHB premiums  .........................................................................................................................................               </t>
  </si>
  <si>
    <t xml:space="preserve">    Other Defense - Civil Programs:</t>
  </si>
  <si>
    <t xml:space="preserve">                Total, Federal Communications Commission........................................................................................................................................................................................................                   </t>
  </si>
  <si>
    <t xml:space="preserve">        Postal Service:</t>
  </si>
  <si>
    <t xml:space="preserve">        Authorize additional Afghan Special Immigrant Visas  .........................................................................................................................................               </t>
  </si>
  <si>
    <t xml:space="preserve">        Extend Joint Committee mandatory sequestration  .........................................................................................................................................               </t>
  </si>
  <si>
    <t xml:space="preserve">        Lease Shared Secondary Licenses  .........................................................................................................................................               </t>
  </si>
  <si>
    <t xml:space="preserve">        Data Access to Improve Payment Accuracy  .........................................................................................................................................               </t>
  </si>
  <si>
    <t xml:space="preserve">        Reform welfare programs:</t>
  </si>
  <si>
    <t xml:space="preserve">        Implement an infrastructure initiative:</t>
  </si>
  <si>
    <t/>
  </si>
  <si>
    <r>
      <t xml:space="preserve">    Total, Mandatory Initiatives and Savings</t>
    </r>
    <r>
      <rPr>
        <sz val="10"/>
        <rFont val="Arial"/>
        <family val="2"/>
      </rPr>
      <t xml:space="preserve">........................................................................................................................................................................................................                   </t>
    </r>
  </si>
  <si>
    <t>Note:  For receipt effects, positive figures indicate lower receipts.  For outlay effects, positive figures indicate higher outlays.  For net costs, positive figures indicate higher deficits.</t>
  </si>
  <si>
    <t>2020</t>
  </si>
  <si>
    <t>2021</t>
  </si>
  <si>
    <t>2022</t>
  </si>
  <si>
    <t>2023</t>
  </si>
  <si>
    <t xml:space="preserve">    Eliminate BrandUSA; make savings available for deficit reduction.........................................................................................................................................               </t>
  </si>
  <si>
    <t xml:space="preserve">    Establish Education Freedom Scholarships.........................................................................................................................................               </t>
  </si>
  <si>
    <t xml:space="preserve">    Establish Electronic Visa Update System user fee.........................................................................................................................................               </t>
  </si>
  <si>
    <t xml:space="preserve">    Establish an immigration services surcharge.........................................................................................................................................               </t>
  </si>
  <si>
    <t xml:space="preserve">    Increase worksite enforcement penalties.........................................................................................................................................               </t>
  </si>
  <si>
    <t xml:space="preserve">    Provide paid parental leave benefits.........................................................................................................................................               </t>
  </si>
  <si>
    <t xml:space="preserve">    Establish an Unemployment Insurance (UI) solvency standard.........................................................................................................................................               </t>
  </si>
  <si>
    <t xml:space="preserve">    Improve UI program integrity.........................................................................................................................................               </t>
  </si>
  <si>
    <t xml:space="preserve">    Subject Financial Research Fund to appropriations.........................................................................................................................................               </t>
  </si>
  <si>
    <t xml:space="preserve">    Implement tax enforcement program integrity cap adjustment.........................................................................................................................................               </t>
  </si>
  <si>
    <t xml:space="preserve">    Increase oversight of paid tax return preparers.........................................................................................................................................               </t>
  </si>
  <si>
    <t xml:space="preserve">    Repeal the Qualified Plug-in Electric Drive Motor Vehicle Credit.........................................................................................................................................               </t>
  </si>
  <si>
    <t xml:space="preserve">    Repeal exclusion of utility conservation subsidies.........................................................................................................................................               </t>
  </si>
  <si>
    <t xml:space="preserve">    Repeal accelerated depreciation for renewable energy property.........................................................................................................................................               </t>
  </si>
  <si>
    <t xml:space="preserve">    Repeal energy investment credit.........................................................................................................................................               </t>
  </si>
  <si>
    <t xml:space="preserve">    Fund the Federal Payment Levy Program via collections.........................................................................................................................................               </t>
  </si>
  <si>
    <t xml:space="preserve">    Repeal credit for residential energy efficient property.........................................................................................................................................               </t>
  </si>
  <si>
    <t xml:space="preserve">    Reform inland waterways financing.........................................................................................................................................               </t>
  </si>
  <si>
    <t xml:space="preserve">    Implement Defined Contribution System for Term Employees.........................................................................................................................................               </t>
  </si>
  <si>
    <t xml:space="preserve">    Consolidate the Public Company Accounting Oversight Board.........................................................................................................................................               </t>
  </si>
  <si>
    <t xml:space="preserve">    Offset overlapping unemployment and disability payments.........................................................................................................................................               </t>
  </si>
  <si>
    <t xml:space="preserve">        Total receipt effects of mandatory proposals............................................................................................................................</t>
  </si>
  <si>
    <t xml:space="preserve">                Total, improve access to rural health care........................................................................................................................................................................................................                   </t>
  </si>
  <si>
    <t xml:space="preserve">    Transportation:</t>
  </si>
  <si>
    <t xml:space="preserve">        Streamline conservation programs  .........................................................................................................................................               </t>
  </si>
  <si>
    <t xml:space="preserve">            Rescind ability to collect duplicative assistance  .........................................................................................................................................               </t>
  </si>
  <si>
    <t xml:space="preserve">    Other independent agencies:</t>
  </si>
  <si>
    <t xml:space="preserve">        Eliminate in-kind international food aid  .........................................................................................................................................               </t>
  </si>
  <si>
    <t xml:space="preserve">        Tighten farm payment eligibility rules:         </t>
  </si>
  <si>
    <t xml:space="preserve">        Reduce Crop Insurance subsidies:</t>
  </si>
  <si>
    <t xml:space="preserve">        Eliminate redundant Farm Bill programs:</t>
  </si>
  <si>
    <t xml:space="preserve">        Establish new user fees for food inspection and mineral extraction:            </t>
  </si>
  <si>
    <t xml:space="preserve">            Establish Food Safety and Inspection Service (FSIS) user fee  .........................................................................................................................................               </t>
  </si>
  <si>
    <t xml:space="preserve">            Establish Forest Service Mineral Program cost recovery fee  .........................................................................................................................................               </t>
  </si>
  <si>
    <t xml:space="preserve">            Reform the Postal Service .........................................................................................................................................               </t>
  </si>
  <si>
    <t xml:space="preserve">        Eliminate standard repayment cap  .........................................................................................................................................               </t>
  </si>
  <si>
    <t xml:space="preserve">            Increase and streamline recovery of unclaimed assets  .........................................................................................................................................               </t>
  </si>
  <si>
    <t xml:space="preserve">        Limit parent student loan borrowing  .........................................................................................................................................               </t>
  </si>
  <si>
    <t xml:space="preserve">        Limit graduate student loan borrowing  .........................................................................................................................................               </t>
  </si>
  <si>
    <t xml:space="preserve">            Reform PBGC single employer premiums  .........................................................................................................................................               </t>
  </si>
  <si>
    <t xml:space="preserve">                Total, reform Pension Benefit Guaranty Corporation premiums.........................................................................................................................................               </t>
  </si>
  <si>
    <t xml:space="preserve">                Total, Improve UI program solvency and program integrity.........................................................................................................................................               </t>
  </si>
  <si>
    <t xml:space="preserve">        Reform Pension Benefit Guaranty Corporation premiums:</t>
  </si>
  <si>
    <t xml:space="preserve">        Improve Unemployment Insurance (UI) program solvency and program integrity:</t>
  </si>
  <si>
    <t xml:space="preserve">                Reprioritize primary and preventive care in Medicare   .........................................................................................................................................               </t>
  </si>
  <si>
    <t xml:space="preserve">                Extend and enhance the Medicare Independence at Home Demonstration .........................................................................................................................................               </t>
  </si>
  <si>
    <t xml:space="preserve">            Improve processes for recovering Federal and State overpayments  .........................................................................................................................................               </t>
  </si>
  <si>
    <t xml:space="preserve">            Create child welfare flexible funding option  .........................................................................................................................................               </t>
  </si>
  <si>
    <t xml:space="preserve">            Expand the Regional Partnership Grants program  .........................................................................................................................................               </t>
  </si>
  <si>
    <t xml:space="preserve">            Modernize and Expand the Court Improvement Program  .........................................................................................................................................               </t>
  </si>
  <si>
    <t xml:space="preserve">            Promote Family Based Care  .........................................................................................................................................               </t>
  </si>
  <si>
    <t xml:space="preserve">            Create Child and Family Services review incentives  .........................................................................................................................................               </t>
  </si>
  <si>
    <t xml:space="preserve">        Enhance and reform foster care and permanency programs:</t>
  </si>
  <si>
    <t xml:space="preserve">        Expand promoting safe and stable families programs:</t>
  </si>
  <si>
    <t xml:space="preserve">                    Total, enhance and reform foster care and permanency programs.......................................................................................</t>
  </si>
  <si>
    <t xml:space="preserve">                Total, expand promoting safe and stable families programs.......................................................................................</t>
  </si>
  <si>
    <t xml:space="preserve">                        Total, Other........................................................................................................................................................................................................                   </t>
  </si>
  <si>
    <t xml:space="preserve">            Expand the Treasury Offset Program .........................................................................................................................................               </t>
  </si>
  <si>
    <t xml:space="preserve">            Limit eligiblity for agricultural commodity payments to $500,000 Adjusted Gross Income (AGI)  .........................................................................................................................................               </t>
  </si>
  <si>
    <t xml:space="preserve">                Total, tighten farm payment eligibility rules.....................................................................................................................</t>
  </si>
  <si>
    <t xml:space="preserve">                    Total, expand and enhance access to Medicare telehealth services........................................................................................................................................................................................................                   </t>
  </si>
  <si>
    <t xml:space="preserve">        Use combined AGI to calculate loan payments for married filing separately  .........................................................................................................................................</t>
  </si>
  <si>
    <t xml:space="preserve">        Reform the laws governing how Power Marketing Administrations establish power rates  .........................................................................................................................................</t>
  </si>
  <si>
    <t xml:space="preserve">            Improve the Family First Prevention Services Act and conforming amendments  .........................................................................................................................................</t>
  </si>
  <si>
    <t xml:space="preserve">            Create new flexibilities and support for youth who age out of foster care  .........................................................................................................................................</t>
  </si>
  <si>
    <t xml:space="preserve">                Enhance Medicare telehealth services for Federally-Qualified Health Centers and Rural Health Clinics  .........................................................................................................................................</t>
  </si>
  <si>
    <t xml:space="preserve">            Allow beneficiaries to opt-out of Medicare Part A and retain Social Security benefits  .........................................................................................................................................</t>
  </si>
  <si>
    <t xml:space="preserve">            Eliminate beneficiary coinsurance for screening colonoscopies with polyp removal  .........................................................................................................................................</t>
  </si>
  <si>
    <t xml:space="preserve">                Simplify and eliminate reporting burdens for clinicians participating in the Merit-based Incentive Payment System  .........................................................................................................................................</t>
  </si>
  <si>
    <t xml:space="preserve">                Eliminate arbitrary thresholds and other burdens to encourage participation in advanced Alternative Payment Models  .........................................................................................................................................</t>
  </si>
  <si>
    <t xml:space="preserve">                Improve and tailor the way Medicare educates beneficiaries about the program  .........................................................................................................................................</t>
  </si>
  <si>
    <t xml:space="preserve">                Tailor the frequency of skilled nursing facility surveys to more efficiently use resources and alleviate burden for top-performing nursing homes  .........................................................................................................................................</t>
  </si>
  <si>
    <t xml:space="preserve">                Allow for Federal/State coordinated review of dual eligible Special Needs Plan marketing materials  .........................................................................................................................................</t>
  </si>
  <si>
    <t xml:space="preserve">                Clarify the Part D special enrollment period for dually eligible beneficiaries  .........................................................................................................................................</t>
  </si>
  <si>
    <t xml:space="preserve">            Address excessive payment for post-acute care providers by establishing a unified payment system based on patients' clinical needs rather than the site of care  .........................................................................................................................................</t>
  </si>
  <si>
    <t xml:space="preserve">            Modify payment for hospice care provided to beneficiaries in skilled nursing and nursing facilities  .........................................................................................................................................</t>
  </si>
  <si>
    <t xml:space="preserve">            Pay all hospital-owned physician offices located off-campus at the physician office rate  .........................................................................................................................................</t>
  </si>
  <si>
    <t xml:space="preserve">            Pay on-campus hospital outpatient departments at the physician office rate for certain services  .........................................................................................................................................</t>
  </si>
  <si>
    <t xml:space="preserve">                Expand basis for beneficiary assignment for Accountable Care Organizations (ACOs)  .........................................................................................................................................</t>
  </si>
  <si>
    <t xml:space="preserve">                Pass Treasury collection fees for CMS overpayment collections onto debtor  .........................................................................................................................................</t>
  </si>
  <si>
    <t xml:space="preserve">                Eliminate peer-reviewed journal requirement under the Merit-based Incentive Payment System  .........................................................................................................................................</t>
  </si>
  <si>
    <t xml:space="preserve">                Use retail price information for Medicare durable medical equipment fee schedule rates  .........................................................................................................................................</t>
  </si>
  <si>
    <t xml:space="preserve">                Remove the cap on Medicare Advantage benchmarks and remove the doubling of quality bonus payments in qualifying counties  .........................................................................................................................................</t>
  </si>
  <si>
    <t xml:space="preserve">            Continue Medicaid Disproportionate Share Hospital (DSH) allotment reductions  .........................................................................................................................................</t>
  </si>
  <si>
    <t xml:space="preserve">                Implement pre-payment controls to prevent inappropriate personal care services payments  .........................................................................................................................................</t>
  </si>
  <si>
    <t xml:space="preserve">                Clarify Medicaid treatment of third party payments for Disproportionate Share Hospital allotments  .........................................................................................................................................</t>
  </si>
  <si>
    <t xml:space="preserve">                Allow States to apply asset tests to Modified Adjusted Gross Income standard populations  .........................................................................................................................................</t>
  </si>
  <si>
    <t xml:space="preserve">                Require documentation of satisfactory immigration status before receipt of Medicaid benefits  .........................................................................................................................................</t>
  </si>
  <si>
    <t xml:space="preserve">                Modify the Medicaid fair hearing requirement to eliminate duplicative appeals  .........................................................................................................................................</t>
  </si>
  <si>
    <t xml:space="preserve">                Increase limit on Medicaid copayments for non-emergency use of emergency department  .........................................................................................................................................</t>
  </si>
  <si>
    <t xml:space="preserve">                Increase flexibility in the duration of section 1915(b) managed care waivers  .........................................................................................................................................</t>
  </si>
  <si>
    <t xml:space="preserve">                Provide a pathway to make permanent established Medicaid managed care waivers  .........................................................................................................................................</t>
  </si>
  <si>
    <t xml:space="preserve">            Exempt Qualified Residential Treatment Programs from Medicaid IMD payment exclusion  .........................................................................................................................................</t>
  </si>
  <si>
    <t xml:space="preserve">            Prohibit States from terminating Medicaid coverage for inmates for six months  .........................................................................................................................................</t>
  </si>
  <si>
    <t xml:space="preserve">            Allow States to extend Medicaid coverage for pregnant women with substance use disorder to one year postpartum  .........................................................................................................................................</t>
  </si>
  <si>
    <t xml:space="preserve">            Extend Teaching Health Centers Graduate Medical Education through 2021  .........................................................................................................................................</t>
  </si>
  <si>
    <t xml:space="preserve">                Align substance use disorder treatment privacy protections with other confidentiality protections  .........................................................................................................................................</t>
  </si>
  <si>
    <t xml:space="preserve">                Modify the U.S. Public Health Service Commissioned Corps retirement pay funding source  .........................................................................................................................................</t>
  </si>
  <si>
    <t xml:space="preserve">                Withhold annuity and retiree pay for retired Civil Service employees convicted of moral turpitude  .........................................................................................................................................</t>
  </si>
  <si>
    <t xml:space="preserve">            Improve Pension Benefit Guaranty Corporation (PBGC) multiemployer solvency  .........................................................................................................................................</t>
  </si>
  <si>
    <t xml:space="preserve">        Standardize and improve veteran vocational rehabilitation and education benefit programs  .........................................................................................................................................</t>
  </si>
  <si>
    <t xml:space="preserve">    Give Medicare beneficiaries with high deductible health plans the option to make tax deductible contributions to health savings accounts or medical savings accounts.........................................................................................................................................</t>
  </si>
  <si>
    <t xml:space="preserve">    Provide tax exemption for certain HRSA and IHS scholarship and loan repayment programs.........................................................................................................................................</t>
  </si>
  <si>
    <t xml:space="preserve">    Provide more flexible authority for the Internal Revenue Service to address correctable errors.........................................................................................................................................</t>
  </si>
  <si>
    <t xml:space="preserve">    Eliminate allocations to the Housing Trust Fund and Capital Magnet Fund.........................................................................................................................................</t>
  </si>
  <si>
    <t xml:space="preserve">    Improve clarity in worker classification and information reporting requirements.........................................................................................................................................</t>
  </si>
  <si>
    <t xml:space="preserve">    Require Social Security Number (SSN) for Child Tax Credit, Earned Income Tax Credit, and credit for other dependents.........................................................................................................................................</t>
  </si>
  <si>
    <t xml:space="preserve">        Expand authority for GSA Disposal Fund  .........................................................................................................................................               </t>
  </si>
  <si>
    <t xml:space="preserve">        Reform administrative financing of Earned Benefits Trust Fund  .........................................................................................................................................               </t>
  </si>
  <si>
    <t xml:space="preserve">        Consolidate authorities to order Reserve component members to perform duty  .........................................................................................................................................</t>
  </si>
  <si>
    <t xml:space="preserve">            Increase discretionary outlays from tax enforcement program integrity cap adjustment (non-add) .........................................................................................................................................</t>
  </si>
  <si>
    <t xml:space="preserve">        Reallocate mandatory Pell Grant funding to support expanded eligibility  .........................................................................................................................................               </t>
  </si>
  <si>
    <t xml:space="preserve">        Establish student loan risk sharing  .........................................................................................................................................               </t>
  </si>
  <si>
    <t xml:space="preserve">        Mitigate impact of Temporary Assistance for Needy Families (TANF) and Social Services Block Grant (SSBG) program changes on child care spending  .........................................................................................................................................</t>
  </si>
  <si>
    <t xml:space="preserve">        Increase repatriation ceiling  .........................................................................................................................................               </t>
  </si>
  <si>
    <t xml:space="preserve">        Fund States to provide parenting time services  .........................................................................................................................................               </t>
  </si>
  <si>
    <t xml:space="preserve">        Additional health proposals:</t>
  </si>
  <si>
    <t xml:space="preserve">        Cancel Southern Nevada Public Land Management Act balances  .........................................................................................................................................               </t>
  </si>
  <si>
    <t xml:space="preserve">        Reauthorize the Federal Lands Recreation Enhancement Act  .........................................................................................................................................               </t>
  </si>
  <si>
    <t xml:space="preserve">        Expand Foreign Labor Certification fees  .........................................................................................................................................               </t>
  </si>
  <si>
    <t xml:space="preserve">        Increase H-1B filing fee to fund training and education  .........................................................................................................................................               </t>
  </si>
  <si>
    <t xml:space="preserve">        Reform the Crime Victims Fund to preserve long-term solvency  .........................................................................................................................................</t>
  </si>
  <si>
    <t xml:space="preserve">        Increase and extend guarantee fee charged by Government-sponsored enterprises  .........................................................................................................................................               </t>
  </si>
  <si>
    <t xml:space="preserve">        Standardize and improve Specially Adapted Housing programs .........................................................................................................................................               </t>
  </si>
  <si>
    <t xml:space="preserve">    General Services Administration (GSA, including Federal retirement):</t>
  </si>
  <si>
    <t xml:space="preserve">        Reduce Government-imposed burden in Medicare:</t>
  </si>
  <si>
    <t xml:space="preserve">        Standardize and enhance VA Compensation and Pension benefit programs  .........................................................................................................................................</t>
  </si>
  <si>
    <t xml:space="preserve">    Veterans Affairs (VA):</t>
  </si>
  <si>
    <t xml:space="preserve">            Total, Veterans Affairs (VA)........................................................................................................................................................................................................                   </t>
  </si>
  <si>
    <t xml:space="preserve">        Establish an Unaccompanied Alien Children Contingency Fund  .........................................................................................................................................               </t>
  </si>
  <si>
    <t xml:space="preserve">        Reauthorize surface transportation programs .........................................................................................................................................               </t>
  </si>
  <si>
    <t xml:space="preserve">            Create new Money Follows the Person State plan option  .........................................................................................................................................               </t>
  </si>
  <si>
    <t xml:space="preserve">        Divest Western Area Power Administration (WAPA) transmission assets  .........................................................................................................................................               </t>
  </si>
  <si>
    <t xml:space="preserve">        Repeal borrowing authority for WAPA .........................................................................................................................................</t>
  </si>
  <si>
    <t xml:space="preserve">        Repeal specific energy-related tax credits:</t>
  </si>
  <si>
    <t xml:space="preserve">                Total, repeal specific energy-related tax credits.......................................................................................</t>
  </si>
  <si>
    <t xml:space="preserve">    Increase employee contributions to 50 percent of cost, phased in at 1 percent per year.........................................................................................................................................</t>
  </si>
  <si>
    <t xml:space="preserve">                Total, establish new user fees for food inspection and mineral extraction.......................................................................................................................................          </t>
  </si>
  <si>
    <t xml:space="preserve">        Reduce improper payments in Pell Grants  .........................................................................................................................................               </t>
  </si>
  <si>
    <t xml:space="preserve">                Extend Medicare telehealth services for Indian Health Service (IHS) and tribal facilities  .........................................................................................................................................               </t>
  </si>
  <si>
    <t xml:space="preserve">            Extend the Special Diabetes Programs for the National Institutes of Health and the IHS through 2021  .........................................................................................................................................</t>
  </si>
  <si>
    <t xml:space="preserve">        Reform the Indian Health Service (IHS):</t>
  </si>
  <si>
    <t xml:space="preserve">        Support major investment in infrastructure   .........................................................................................................................................               </t>
  </si>
  <si>
    <t xml:space="preserve">        Enact comprehensive drug pricing reform  .........................................................................................................................................               </t>
  </si>
  <si>
    <t xml:space="preserve">                Total, advance kidney care........................................................................................................................................................................................................                   </t>
  </si>
  <si>
    <t xml:space="preserve">                Total, reduce Government-imposed burden in Medicare........................................................................................................................................................................................................                   </t>
  </si>
  <si>
    <t xml:space="preserve">                        Total, eliminate wasteful Federal spending in Medicare........................................................................................................................................................................................................                   </t>
  </si>
  <si>
    <t xml:space="preserve">                Total, address fraud and abuse in Medicare........................................................................................................................................................................................................                   </t>
  </si>
  <si>
    <t xml:space="preserve">                        Total, address wasteful spending, fraud, and abuse in Medicaid........................................................................................................................................................................................................                   </t>
  </si>
  <si>
    <t xml:space="preserve">                Total, modernize Medicaid and Children's Health Insurance Program (CHIP)........................................................................................................................................................................................................                   </t>
  </si>
  <si>
    <t xml:space="preserve">                Total, extend mandatory funding and provide authorities, including tax provisions, for select public health programs........................................................................................................................................................................................................</t>
  </si>
  <si>
    <t xml:space="preserve">                    Total, address opioids and mental health in Medicaid and CHIP........................................................................................................................................................................................................                   </t>
  </si>
  <si>
    <t xml:space="preserve">            Total, Health and Human Services ........................................................................................................................................................................................................                   </t>
  </si>
  <si>
    <t xml:space="preserve">                Total, reform the Indian Health Service........................................................................................................................................................................................................                   </t>
  </si>
  <si>
    <t xml:space="preserve">                    Total, other........................................................................................................................................................................................................                   </t>
  </si>
  <si>
    <t xml:space="preserve">                Total, other........................................................................................................................................................................................................                   </t>
  </si>
  <si>
    <t xml:space="preserve">                    Total, additional health proposals........................................................................................................................................................................................................                   </t>
  </si>
  <si>
    <t xml:space="preserve">                Total, interactions........................................................................................................................................................................................................                   </t>
  </si>
  <si>
    <t xml:space="preserve">    Crosscutting reforms:</t>
  </si>
  <si>
    <t xml:space="preserve">        Advance the President's health reform vision:</t>
  </si>
  <si>
    <t xml:space="preserve">        President's health reform vision allowance.........................................................................................................................................</t>
  </si>
  <si>
    <t xml:space="preserve">        Restart Nuclear Waste Fund fee in 2023  .........................................................................................................................................               </t>
  </si>
  <si>
    <t xml:space="preserve">        Expand access to the National Directory of New Hires  .........................................................................................................................................               </t>
  </si>
  <si>
    <t xml:space="preserve">            Prevent fraud by applying penalties on providers and suppliers who fail to update enrollment records  .........................................................................................................................................</t>
  </si>
  <si>
    <t xml:space="preserve">            Require providers and suppliers to produce Part B records to support Part D investigations or audits  .........................................................................................................................................</t>
  </si>
  <si>
    <t xml:space="preserve">            Improve efficiency and strengthen program integrity efforts in Medicare Parts C and D  .........................................................................................................................................</t>
  </si>
  <si>
    <t xml:space="preserve">            Implement targeted risk-adjustment pre-payment review in Medicare Advantage  .........................................................................................................................................</t>
  </si>
  <si>
    <t xml:space="preserve">            Clarify authority for the Healthcare Fraud Prevention Partnership  .........................................................................................................................................               </t>
  </si>
  <si>
    <t xml:space="preserve">            Extend flexibility in annual Open Payments reporting deadline  .........................................................................................................................................               </t>
  </si>
  <si>
    <t xml:space="preserve">            Require physician owned distributors to report in Open Payments  .........................................................................................................................................               </t>
  </si>
  <si>
    <t xml:space="preserve">            Require annual certification of National Provider Identifier (NPI)  .........................................................................................................................................               </t>
  </si>
  <si>
    <t xml:space="preserve">            Expand prior authorization to additional Medicare fee-for-service items at high risk of fraud, waste, and abuse  .........................................................................................................................................</t>
  </si>
  <si>
    <t xml:space="preserve">            Require reporting on clearinghouses and billing agents when Medicare providers and suppliers enroll in the program  .........................................................................................................................................</t>
  </si>
  <si>
    <t xml:space="preserve">            Ensure providers that violate Medicare's safety requirements and have harmed patients cannot quickly re-enter the program  .........................................................................................................................................</t>
  </si>
  <si>
    <t xml:space="preserve">            Assess a penalty on physicians and practitioners who order services or supplies without proper documentation  .........................................................................................................................................</t>
  </si>
  <si>
    <t xml:space="preserve">            Improve the safety and quality of care by requiring accreditation organizations to publicly report Medicare survey and certification reports  .........................................................................................................................................</t>
  </si>
  <si>
    <t xml:space="preserve">            Provide Federal Tort Claim Act coverage for IHS and urban Indian organization volunteers  .........................................................................................................................................</t>
  </si>
  <si>
    <t xml:space="preserve">            Authorize IHS to establish concurrent Federal/State jurisdiction at IHS Federal enclave properties  .........................................................................................................................................</t>
  </si>
  <si>
    <t xml:space="preserve">            Provide IHS discretionary use of all Title 38 personnel authorities  .........................................................................................................................................               </t>
  </si>
  <si>
    <t xml:space="preserve">            Meet IHS loan repayment and scholarship service obligations on a half-time basis  .........................................................................................................................................</t>
  </si>
  <si>
    <t xml:space="preserve">            Waive Indian Preference at IHS under certain circumstances  .........................................................................................................................................               </t>
  </si>
  <si>
    <t xml:space="preserve">            Elevate the IHS Director to Assistant Secretary of Indian Health  .........................................................................................................................................               </t>
  </si>
  <si>
    <t xml:space="preserve">            Contract IHS facilities serving more than one Tribe by unanimous resolutions  .........................................................................................................................................</t>
  </si>
  <si>
    <t xml:space="preserve">        Increase debt collection:</t>
  </si>
  <si>
    <t xml:space="preserve">                Total, increase debt collection..............................................................................................................................................................................</t>
  </si>
  <si>
    <r>
      <t xml:space="preserve">        Improve tax administration, including program integrity</t>
    </r>
    <r>
      <rPr>
        <vertAlign val="superscript"/>
        <sz val="10"/>
        <rFont val="Arial"/>
        <family val="2"/>
      </rPr>
      <t>:</t>
    </r>
  </si>
  <si>
    <t xml:space="preserve">                Total, improve tax administration, including program integrity.......................................................................................</t>
  </si>
  <si>
    <t xml:space="preserve">            Total, General Services Administration (including Federal retirement)..............................................................................................................................................................................</t>
  </si>
  <si>
    <t xml:space="preserve">            Total, Crosscutting reforms........................................................................................................................................................................................................                   </t>
  </si>
  <si>
    <t xml:space="preserve">            Total, other independent agencies........................................................................................................................................................................................................                   </t>
  </si>
  <si>
    <r>
      <rPr>
        <vertAlign val="superscript"/>
        <sz val="10"/>
        <color indexed="8"/>
        <rFont val="Arial"/>
        <family val="2"/>
      </rPr>
      <t>4</t>
    </r>
    <r>
      <rPr>
        <sz val="10"/>
        <color theme="1"/>
        <rFont val="Arial"/>
        <family val="2"/>
      </rPr>
      <t xml:space="preserve"> Estimates were not available at the time of Budget publication.</t>
    </r>
  </si>
  <si>
    <r>
      <rPr>
        <vertAlign val="superscript"/>
        <sz val="10"/>
        <color indexed="8"/>
        <rFont val="Arial"/>
        <family val="2"/>
      </rPr>
      <t>5</t>
    </r>
    <r>
      <rPr>
        <sz val="10"/>
        <color theme="1"/>
        <rFont val="Arial"/>
        <family val="2"/>
      </rPr>
      <t xml:space="preserve"> Reflects net savings to the Government. The proposal is estimated to save Medicare $215.4 billion (2021-2030) and save Medicaid $22.4 billion (2021-2030). The proposal increases spending from the General Fund by $185.7 billion (FYs 2021-FY 2030).</t>
    </r>
  </si>
  <si>
    <r>
      <rPr>
        <vertAlign val="superscript"/>
        <sz val="10"/>
        <color indexed="8"/>
        <rFont val="Arial"/>
        <family val="2"/>
      </rPr>
      <t>6</t>
    </r>
    <r>
      <rPr>
        <sz val="10"/>
        <color theme="1"/>
        <rFont val="Arial"/>
        <family val="2"/>
      </rPr>
      <t xml:space="preserve"> Reflects net savings to the Government. The proposal would reduce Medicare spending by $174.2 billion (2021-2030). while increasing spending from the General Fund by $86.3 billion (2021-2030).</t>
    </r>
  </si>
  <si>
    <t xml:space="preserve">        Targeting improper payments with monetary loss by reforming IPIA, as amended  .........................................................................................................................................</t>
  </si>
  <si>
    <r>
      <t xml:space="preserve">        Repeal health taxes (non-add)</t>
    </r>
    <r>
      <rPr>
        <i/>
        <vertAlign val="superscript"/>
        <sz val="10"/>
        <color indexed="8"/>
        <rFont val="Arial"/>
        <family val="2"/>
      </rPr>
      <t>12</t>
    </r>
    <r>
      <rPr>
        <i/>
        <sz val="10"/>
        <color indexed="8"/>
        <rFont val="Arial"/>
        <family val="2"/>
      </rPr>
      <t>.........................................................................................................................................</t>
    </r>
  </si>
  <si>
    <t xml:space="preserve">                Total, reduce Crop Insurance subsidies………………………………………………….......................................................................................</t>
  </si>
  <si>
    <t xml:space="preserve">                Total, eliminate redundant Farm Bill programs………………………………………………….......................................................................................</t>
  </si>
  <si>
    <t xml:space="preserve">            Reauthorize Personal Responsibility Education Program and Sexual Risk Avoidance Education  .........................................................................................................................................               </t>
  </si>
  <si>
    <t xml:space="preserve">                Clarify PACE Organizations Coverage of Inpatient Hospital Stays  .........................................................................................................................................</t>
  </si>
  <si>
    <t xml:space="preserve">                Allow the Centers for Medicare and Medicaid Services (CMS) flexibility to determine the frequency of  Program of All-Inclusive Care for the Elderly (PACE) program audits  .........................................................................................................................................</t>
  </si>
  <si>
    <t xml:space="preserve">            Eliminate the Special Retirement Supplement  .........................................................................................................................................               </t>
  </si>
  <si>
    <t xml:space="preserve">            Change retirement calculation from high-3 years to high-5 years  .........................................................................................................................................               </t>
  </si>
  <si>
    <t xml:space="preserve">            Reduce the G Fund interest rate  .........................................................................................................................................               </t>
  </si>
  <si>
    <t xml:space="preserve">            Loss of mandatory offsetting receipts from GSA proposals  .........................................................................................................................................               </t>
  </si>
  <si>
    <t xml:space="preserve">            Discretionary effect of GSA proposals  .........................................................................................................................................               </t>
  </si>
  <si>
    <t xml:space="preserve">            Postal effect of GSA proposals  .........................................................................................................................................               </t>
  </si>
  <si>
    <t xml:space="preserve">            Eliminate Federal Employees Retirement System COLA, reduce Civil Service Retirement System COLA by 0.5 percent  .........................................................................................................................................</t>
  </si>
  <si>
    <t xml:space="preserve">        Reform Federal retirement:</t>
  </si>
  <si>
    <t xml:space="preserve">        Modify the Federal Employees Health Benefits (FEHB) Program:</t>
  </si>
  <si>
    <t xml:space="preserve">                Total, modify the Federal Employees Health Benefits (FEHB) Program........................................................................................................................................................................................................                   </t>
  </si>
  <si>
    <t xml:space="preserve">            Restructure the Consumer Financial Protection Bureau  .........................................................................................................................................               </t>
  </si>
  <si>
    <t xml:space="preserve">            Eliminate the Securities and Exchange Commission Reserve Fund  .........................................................................................................................................               </t>
  </si>
  <si>
    <t xml:space="preserve">            Mandatory effects of agency eliminations  .........................................................................................................................................               </t>
  </si>
  <si>
    <t xml:space="preserve">            Federal Communications Commission:</t>
  </si>
  <si>
    <t xml:space="preserve">                Enact Spectrum License User Fee  .........................................................................................................................................               </t>
  </si>
  <si>
    <t xml:space="preserve">                Conduct spectrum auctions below 6 gigahertz  .........................................................................................................................................               </t>
  </si>
  <si>
    <t xml:space="preserve">            Tennessee Valley Authority:</t>
  </si>
  <si>
    <t xml:space="preserve">                Divest Tennessee Valley Authority (TVA) transmission assets  .........................................................................................................................................               </t>
  </si>
  <si>
    <t xml:space="preserve">        Other:</t>
  </si>
  <si>
    <t xml:space="preserve">                Total, reform Federal retirement..............................................................................................................................................................................</t>
  </si>
  <si>
    <t xml:space="preserve">                    Total, other..............................................................................................................................................................................</t>
  </si>
  <si>
    <t xml:space="preserve">           Total, advance the President's health reform vision (non-add) .........................................................................................................................................               </t>
  </si>
  <si>
    <t xml:space="preserve">                Consolidate provider screening for Medicaid and Children's Health Insurance Program (CHIP)  .........................................................................................................................................               </t>
  </si>
  <si>
    <t xml:space="preserve">        Modernize Medicaid and CHIP:</t>
  </si>
  <si>
    <t xml:space="preserve">                Total, reform welfare programs..............................................................................................................................................................................</t>
  </si>
  <si>
    <t xml:space="preserve">            Reform the Supplemental Nutrition Assistance Program  .........................................................................................................................................               ..</t>
  </si>
  <si>
    <t xml:space="preserve">            Reduce TANF block grant  .........................................................................................................................................               ..</t>
  </si>
  <si>
    <t xml:space="preserve">            Strengthen TANF  .........................................................................................................................................               ..</t>
  </si>
  <si>
    <t xml:space="preserve">            Eliminate the TANF Contingency Fund  .........................................................................................................................................               ..</t>
  </si>
  <si>
    <t xml:space="preserve">            Get noncustodial parents to work  .........................................................................................................................................               ..</t>
  </si>
  <si>
    <t xml:space="preserve">            Strengthen Child Support enforcement and establishment  .........................................................................................................................................               ..</t>
  </si>
  <si>
    <t xml:space="preserve">            Discontinue SSBG Funding to States and Territories .........................................................................................................................................               ..</t>
  </si>
  <si>
    <t xml:space="preserve">            Shift SSBG expenditures to Foster Care and Permanency  .........................................................................................................................................               ..</t>
  </si>
  <si>
    <t xml:space="preserve">            Require social security number for Child Tax Credit, Earned ..............................................................................................................................................................................</t>
  </si>
  <si>
    <t xml:space="preserve">            Promote Opportunity and Economic Mobility Demonstrations  .........................................................................................................................................               ..</t>
  </si>
  <si>
    <t xml:space="preserve">    Reform medical liability.........................................................................................................................................               .</t>
  </si>
  <si>
    <r>
      <rPr>
        <vertAlign val="superscript"/>
        <sz val="10"/>
        <color rgb="FF000000"/>
        <rFont val="Arial"/>
        <family val="2"/>
      </rPr>
      <t>1</t>
    </r>
    <r>
      <rPr>
        <sz val="10"/>
        <color indexed="8"/>
        <rFont val="Arial"/>
        <family val="2"/>
      </rPr>
      <t xml:space="preserve"> The single income-driven repayment plan proposal has interactive effects with the other student loan proposals. These effects are included in the single income-driven repayment plan subtotal.</t>
    </r>
  </si>
  <si>
    <r>
      <rPr>
        <vertAlign val="superscript"/>
        <sz val="10"/>
        <color rgb="FF000000"/>
        <rFont val="Arial"/>
        <family val="2"/>
      </rPr>
      <t>2</t>
    </r>
    <r>
      <rPr>
        <sz val="10"/>
        <color indexed="8"/>
        <rFont val="Arial"/>
        <family val="2"/>
      </rPr>
      <t xml:space="preserve"> Savings are less than $500,000 in each year.</t>
    </r>
  </si>
  <si>
    <r>
      <rPr>
        <vertAlign val="superscript"/>
        <sz val="10"/>
        <color rgb="FF000000"/>
        <rFont val="Arial"/>
        <family val="2"/>
      </rPr>
      <t>3</t>
    </r>
    <r>
      <rPr>
        <sz val="10"/>
        <color indexed="8"/>
        <rFont val="Arial"/>
        <family val="2"/>
      </rPr>
      <t xml:space="preserve"> The estimates for this proposal include effects on receipts.  The receipt effects included in the totals above are as follows</t>
    </r>
  </si>
  <si>
    <r>
      <rPr>
        <vertAlign val="superscript"/>
        <sz val="10"/>
        <color rgb="FF000000"/>
        <rFont val="Arial"/>
        <family val="2"/>
      </rPr>
      <t>7</t>
    </r>
    <r>
      <rPr>
        <sz val="10"/>
        <color indexed="8"/>
        <rFont val="Arial"/>
        <family val="2"/>
      </rPr>
      <t xml:space="preserve"> While this proposal increases government outlays as we provide means-tested assistance to low-income policyholders, the National Flood Insurance Program is also accelerating premium increases on other policyholders that currently do not pay full-risk premiums.</t>
    </r>
  </si>
  <si>
    <r>
      <rPr>
        <vertAlign val="superscript"/>
        <sz val="10"/>
        <color rgb="FF000000"/>
        <rFont val="Arial"/>
        <family val="2"/>
      </rPr>
      <t>8</t>
    </r>
    <r>
      <rPr>
        <sz val="10"/>
        <color indexed="8"/>
        <rFont val="Arial"/>
        <family val="2"/>
      </rPr>
      <t xml:space="preserve"> The paid parental leave proposal consists of $28.1 billion in benefit and program administration costs, offset by $7.3 billion in savings associated with increased State revenues.</t>
    </r>
  </si>
  <si>
    <r>
      <rPr>
        <vertAlign val="superscript"/>
        <sz val="10"/>
        <color rgb="FF000000"/>
        <rFont val="Arial"/>
        <family val="2"/>
      </rPr>
      <t>9</t>
    </r>
    <r>
      <rPr>
        <sz val="10"/>
        <color indexed="8"/>
        <rFont val="Arial"/>
        <family val="2"/>
      </rPr>
      <t xml:space="preserve"> Net of income offsets.</t>
    </r>
  </si>
  <si>
    <r>
      <rPr>
        <vertAlign val="superscript"/>
        <sz val="10"/>
        <color rgb="FF000000"/>
        <rFont val="Arial"/>
        <family val="2"/>
      </rPr>
      <t>10</t>
    </r>
    <r>
      <rPr>
        <sz val="10"/>
        <color indexed="8"/>
        <rFont val="Arial"/>
        <family val="2"/>
      </rPr>
      <t xml:space="preserve"> This proposal is revenue neutral for Federal scoring purposes. Estimated recoveries of $140.8 million for state taxes over the 10-year budget window.</t>
    </r>
  </si>
  <si>
    <r>
      <rPr>
        <vertAlign val="superscript"/>
        <sz val="10"/>
        <color rgb="FF000000"/>
        <rFont val="Arial"/>
        <family val="2"/>
      </rPr>
      <t>11</t>
    </r>
    <r>
      <rPr>
        <sz val="10"/>
        <color indexed="8"/>
        <rFont val="Arial"/>
        <family val="2"/>
      </rPr>
      <t xml:space="preserve"> The Budget proposes to transfer the United States Secret Service from the Department of Homeland Security to the Department of the Treasury.  For additional information on the transfer proposal, please consult the Department of the Treasury chapter of the main </t>
    </r>
    <r>
      <rPr>
        <i/>
        <sz val="10"/>
        <color indexed="8"/>
        <rFont val="Arial"/>
        <family val="2"/>
      </rPr>
      <t>Budget</t>
    </r>
    <r>
      <rPr>
        <sz val="10"/>
        <color indexed="8"/>
        <rFont val="Arial"/>
        <family val="2"/>
      </rPr>
      <t xml:space="preserve"> volume.</t>
    </r>
  </si>
  <si>
    <r>
      <rPr>
        <vertAlign val="superscript"/>
        <sz val="10"/>
        <color rgb="FF000000"/>
        <rFont val="Arial"/>
        <family val="2"/>
      </rPr>
      <t>12</t>
    </r>
    <r>
      <rPr>
        <sz val="10"/>
        <color indexed="8"/>
        <rFont val="Arial"/>
        <family val="2"/>
      </rPr>
      <t xml:space="preserve"> These amounts were enacted in Public Law 116-94 and are reflected in the baseline accordingly.</t>
    </r>
  </si>
  <si>
    <r>
      <rPr>
        <vertAlign val="superscript"/>
        <sz val="10"/>
        <color rgb="FF000000"/>
        <rFont val="Arial"/>
        <family val="2"/>
      </rPr>
      <t>13</t>
    </r>
    <r>
      <rPr>
        <sz val="10"/>
        <color indexed="8"/>
        <rFont val="Arial"/>
        <family val="2"/>
      </rPr>
      <t xml:space="preserve"> The Federal Capital Revolving Fund is capitalized with $10 billion in mandatory funds in 2020. Agency repayments to the fund are reflected as offsetting collections, which reduce the total outlays estimated from the fund over the 10 year window. However, the initial $10 billion in capitalization funding is fully expended by 2024.</t>
    </r>
  </si>
  <si>
    <r>
      <t xml:space="preserve">        Create single income-driven student loan repayment plan </t>
    </r>
    <r>
      <rPr>
        <vertAlign val="superscript"/>
        <sz val="10"/>
        <rFont val="Arial"/>
        <family val="2"/>
      </rPr>
      <t>1</t>
    </r>
    <r>
      <rPr>
        <sz val="10"/>
        <rFont val="Arial"/>
        <family val="2"/>
      </rPr>
      <t xml:space="preserve">  .........................................................................................................................................               </t>
    </r>
  </si>
  <si>
    <r>
      <t xml:space="preserve">        Move Iraq-Afghanistan Service Grants into the Pell Grant program </t>
    </r>
    <r>
      <rPr>
        <vertAlign val="superscript"/>
        <sz val="10"/>
        <rFont val="Arial"/>
        <family val="2"/>
      </rPr>
      <t>2</t>
    </r>
    <r>
      <rPr>
        <sz val="10"/>
        <rFont val="Arial"/>
        <family val="2"/>
      </rPr>
      <t xml:space="preserve">  .........................................................................................................................................               </t>
    </r>
  </si>
  <si>
    <r>
      <t xml:space="preserve">        Establish Education Freedom Scholarships </t>
    </r>
    <r>
      <rPr>
        <vertAlign val="superscript"/>
        <sz val="10"/>
        <rFont val="Arial"/>
        <family val="2"/>
      </rPr>
      <t>3</t>
    </r>
    <r>
      <rPr>
        <sz val="10"/>
        <rFont val="Arial"/>
        <family val="2"/>
      </rPr>
      <t xml:space="preserve"> .........................................................................................................................................               </t>
    </r>
  </si>
  <si>
    <r>
      <t xml:space="preserve">            Extend immunosuppressive drug coverage for kidney transplant patients </t>
    </r>
    <r>
      <rPr>
        <vertAlign val="superscript"/>
        <sz val="10"/>
        <rFont val="Arial"/>
        <family val="2"/>
      </rPr>
      <t>4</t>
    </r>
    <r>
      <rPr>
        <sz val="10"/>
        <rFont val="Arial"/>
        <family val="2"/>
      </rPr>
      <t xml:space="preserve">  .........................................................................................................................................</t>
    </r>
  </si>
  <si>
    <r>
      <t xml:space="preserve">            Allow the Secretary to determine the appropriate recertification period for organ procurement organizations </t>
    </r>
    <r>
      <rPr>
        <vertAlign val="superscript"/>
        <sz val="10"/>
        <rFont val="Arial"/>
        <family val="2"/>
      </rPr>
      <t>4</t>
    </r>
    <r>
      <rPr>
        <sz val="10"/>
        <rFont val="Arial"/>
        <family val="2"/>
      </rPr>
      <t xml:space="preserve">  .........................................................................................................................................</t>
    </r>
  </si>
  <si>
    <r>
      <t xml:space="preserve">            Allow the Secretary to determine the appropriate number of organ procurement organizations </t>
    </r>
    <r>
      <rPr>
        <vertAlign val="superscript"/>
        <sz val="10"/>
        <rFont val="Arial"/>
        <family val="2"/>
      </rPr>
      <t>4</t>
    </r>
    <r>
      <rPr>
        <sz val="10"/>
        <rFont val="Arial"/>
        <family val="2"/>
      </rPr>
      <t xml:space="preserve">  .........................................................................................................................................</t>
    </r>
  </si>
  <si>
    <r>
      <t xml:space="preserve">            Preserve access to rural emergency hospitals </t>
    </r>
    <r>
      <rPr>
        <vertAlign val="superscript"/>
        <sz val="10"/>
        <rFont val="Arial"/>
        <family val="2"/>
      </rPr>
      <t>4</t>
    </r>
    <r>
      <rPr>
        <sz val="10"/>
        <rFont val="Arial"/>
        <family val="2"/>
      </rPr>
      <t xml:space="preserve">  .........................................................................................................................................               </t>
    </r>
  </si>
  <si>
    <r>
      <t xml:space="preserve">            Give Medicare beneficiaries with high deductible health plans the option to make tax deductible contributions to health savings accounts or medical savings accounts </t>
    </r>
    <r>
      <rPr>
        <vertAlign val="superscript"/>
        <sz val="10"/>
        <rFont val="Arial"/>
        <family val="2"/>
      </rPr>
      <t>3</t>
    </r>
    <r>
      <rPr>
        <sz val="10"/>
        <rFont val="Arial"/>
        <family val="2"/>
      </rPr>
      <t xml:space="preserve"> .........................................................................................................................................</t>
    </r>
  </si>
  <si>
    <r>
      <t xml:space="preserve">            Reform Medicare practitioner opt out </t>
    </r>
    <r>
      <rPr>
        <vertAlign val="superscript"/>
        <sz val="10"/>
        <rFont val="Arial"/>
        <family val="2"/>
      </rPr>
      <t>4</t>
    </r>
    <r>
      <rPr>
        <sz val="10"/>
        <rFont val="Arial"/>
        <family val="2"/>
      </rPr>
      <t xml:space="preserve">  .........................................................................................................................................               </t>
    </r>
  </si>
  <si>
    <r>
      <t xml:space="preserve">                Remove timeframe for initial surveys for End Stage Renal Disease facilities under the Bipartisan Budget Act of 2018 </t>
    </r>
    <r>
      <rPr>
        <vertAlign val="superscript"/>
        <sz val="10"/>
        <rFont val="Arial"/>
        <family val="2"/>
      </rPr>
      <t>4</t>
    </r>
    <r>
      <rPr>
        <sz val="10"/>
        <rFont val="Arial"/>
        <family val="2"/>
      </rPr>
      <t xml:space="preserve">  .........................................................................................................................................</t>
    </r>
  </si>
  <si>
    <r>
      <t xml:space="preserve">                Eliminate the unnecessary requirement of a face-to-face provider visit for durable medical equipment </t>
    </r>
    <r>
      <rPr>
        <vertAlign val="superscript"/>
        <sz val="10"/>
        <rFont val="Arial"/>
        <family val="2"/>
      </rPr>
      <t>4</t>
    </r>
    <r>
      <rPr>
        <sz val="10"/>
        <rFont val="Arial"/>
        <family val="2"/>
      </rPr>
      <t xml:space="preserve">  .........................................................................................................................................</t>
    </r>
  </si>
  <si>
    <r>
      <t xml:space="preserve">                Remove the redundant requirement that physicians certify that all critical access hospital patients are expected to be discharged within 96 hours of admission </t>
    </r>
    <r>
      <rPr>
        <vertAlign val="superscript"/>
        <sz val="10"/>
        <rFont val="Arial"/>
        <family val="2"/>
      </rPr>
      <t>4</t>
    </r>
    <r>
      <rPr>
        <sz val="10"/>
        <rFont val="Arial"/>
        <family val="2"/>
      </rPr>
      <t xml:space="preserve">  .........................................................................................................................................</t>
    </r>
  </si>
  <si>
    <r>
      <t xml:space="preserve">                Create a consolidated hospital quality payment program </t>
    </r>
    <r>
      <rPr>
        <vertAlign val="superscript"/>
        <sz val="10"/>
        <rFont val="Arial"/>
        <family val="2"/>
      </rPr>
      <t>4</t>
    </r>
    <r>
      <rPr>
        <sz val="10"/>
        <rFont val="Arial"/>
        <family val="2"/>
      </rPr>
      <t xml:space="preserve">  .........................................................................................................................................               </t>
    </r>
  </si>
  <si>
    <r>
      <t xml:space="preserve">                Encourage meaningful measures for the End-Stage Renal Disease Quality Incentive Program </t>
    </r>
    <r>
      <rPr>
        <vertAlign val="superscript"/>
        <sz val="10"/>
        <rFont val="Arial"/>
        <family val="2"/>
      </rPr>
      <t>4</t>
    </r>
    <r>
      <rPr>
        <sz val="10"/>
        <rFont val="Arial"/>
        <family val="2"/>
      </rPr>
      <t xml:space="preserve">  .........................................................................................................................................</t>
    </r>
  </si>
  <si>
    <r>
      <t xml:space="preserve">                Reset and increase End Stage Renal Disease networks funding by Consumer Price Index </t>
    </r>
    <r>
      <rPr>
        <vertAlign val="superscript"/>
        <sz val="10"/>
        <rFont val="Arial"/>
        <family val="2"/>
      </rPr>
      <t>4</t>
    </r>
    <r>
      <rPr>
        <sz val="10"/>
        <rFont val="Arial"/>
        <family val="2"/>
      </rPr>
      <t xml:space="preserve">  .........................................................................................................................................</t>
    </r>
  </si>
  <si>
    <r>
      <t xml:space="preserve">                Enhance quality improvement oversight of post-acute and hospice providers </t>
    </r>
    <r>
      <rPr>
        <vertAlign val="superscript"/>
        <sz val="10"/>
        <rFont val="Arial"/>
        <family val="2"/>
      </rPr>
      <t>4</t>
    </r>
    <r>
      <rPr>
        <sz val="10"/>
        <rFont val="Arial"/>
        <family val="2"/>
      </rPr>
      <t xml:space="preserve">  .........................................................................................................................................</t>
    </r>
  </si>
  <si>
    <r>
      <t xml:space="preserve">                Accelerate access to non-egg-based influenza vaccines </t>
    </r>
    <r>
      <rPr>
        <vertAlign val="superscript"/>
        <sz val="10"/>
        <rFont val="Arial"/>
        <family val="2"/>
      </rPr>
      <t>4</t>
    </r>
    <r>
      <rPr>
        <sz val="10"/>
        <rFont val="Arial"/>
        <family val="2"/>
      </rPr>
      <t xml:space="preserve">  .........................................................................................................................................               </t>
    </r>
  </si>
  <si>
    <r>
      <t xml:space="preserve">            Reform graduate medical education payments </t>
    </r>
    <r>
      <rPr>
        <vertAlign val="superscript"/>
        <sz val="10"/>
        <rFont val="Arial"/>
        <family val="2"/>
      </rPr>
      <t>5</t>
    </r>
    <r>
      <rPr>
        <sz val="10"/>
        <rFont val="Arial"/>
        <family val="2"/>
      </rPr>
      <t xml:space="preserve">  .........................................................................................................................................               </t>
    </r>
  </si>
  <si>
    <r>
      <t xml:space="preserve">            Modify payments to hospitals for uncompensated care </t>
    </r>
    <r>
      <rPr>
        <vertAlign val="superscript"/>
        <sz val="10"/>
        <rFont val="Arial"/>
        <family val="2"/>
      </rPr>
      <t>6</t>
    </r>
    <r>
      <rPr>
        <sz val="10"/>
        <rFont val="Arial"/>
        <family val="2"/>
      </rPr>
      <t xml:space="preserve">  .........................................................................................................................................               </t>
    </r>
  </si>
  <si>
    <r>
      <t xml:space="preserve">                Redesign OPPS and ASC payment systems to make risk-adjusted payments </t>
    </r>
    <r>
      <rPr>
        <vertAlign val="superscript"/>
        <sz val="10"/>
        <rFont val="Arial"/>
        <family val="2"/>
      </rPr>
      <t>4</t>
    </r>
    <r>
      <rPr>
        <sz val="10"/>
        <rFont val="Arial"/>
        <family val="2"/>
      </rPr>
      <t xml:space="preserve">  .........................................................................................................................................</t>
    </r>
  </si>
  <si>
    <r>
      <t xml:space="preserve">                Implement value-based purchasing program for outpatient hospitals and ambulatory surgical centers </t>
    </r>
    <r>
      <rPr>
        <vertAlign val="superscript"/>
        <sz val="10"/>
        <rFont val="Arial"/>
        <family val="2"/>
      </rPr>
      <t>4</t>
    </r>
    <r>
      <rPr>
        <sz val="10"/>
        <rFont val="Arial"/>
        <family val="2"/>
      </rPr>
      <t xml:space="preserve">  .........................................................................................................................................</t>
    </r>
  </si>
  <si>
    <r>
      <t xml:space="preserve">                Reform physician self-referral law to better support and align with alternative payment models and to address overutilization </t>
    </r>
    <r>
      <rPr>
        <vertAlign val="superscript"/>
        <sz val="10"/>
        <rFont val="Arial"/>
        <family val="2"/>
      </rPr>
      <t>4</t>
    </r>
    <r>
      <rPr>
        <sz val="10"/>
        <rFont val="Arial"/>
        <family val="2"/>
      </rPr>
      <t xml:space="preserve">  .........................................................................................................................................</t>
    </r>
  </si>
  <si>
    <r>
      <t xml:space="preserve">                Require prior authorization when physicians order certain services excessively relative to their peers </t>
    </r>
    <r>
      <rPr>
        <vertAlign val="superscript"/>
        <sz val="10"/>
        <rFont val="Arial"/>
        <family val="2"/>
      </rPr>
      <t>4</t>
    </r>
    <r>
      <rPr>
        <sz val="10"/>
        <rFont val="Arial"/>
        <family val="2"/>
      </rPr>
      <t xml:space="preserve">  .........................................................................................................................................</t>
    </r>
  </si>
  <si>
    <r>
      <t xml:space="preserve">                Support coverage for innovative alternatives to durable medical equipment for treatment and management of diabetes </t>
    </r>
    <r>
      <rPr>
        <vertAlign val="superscript"/>
        <sz val="10"/>
        <rFont val="Arial"/>
        <family val="2"/>
      </rPr>
      <t>4</t>
    </r>
    <r>
      <rPr>
        <sz val="10"/>
        <rFont val="Arial"/>
        <family val="2"/>
      </rPr>
      <t xml:space="preserve">  .........................................................................................................................................</t>
    </r>
  </si>
  <si>
    <r>
      <t xml:space="preserve">                Improve the Medicare Shared Savings Program beneficiary incentive program </t>
    </r>
    <r>
      <rPr>
        <vertAlign val="superscript"/>
        <sz val="10"/>
        <rFont val="Arial"/>
        <family val="2"/>
      </rPr>
      <t>4</t>
    </r>
    <r>
      <rPr>
        <sz val="10"/>
        <rFont val="Arial"/>
        <family val="2"/>
      </rPr>
      <t xml:space="preserve">  .........................................................................................................................................</t>
    </r>
  </si>
  <si>
    <r>
      <t xml:space="preserve">            Extend beneficiary protection for provider's failure to meet procedural or other requirements </t>
    </r>
    <r>
      <rPr>
        <vertAlign val="superscript"/>
        <sz val="10"/>
        <rFont val="Arial"/>
        <family val="2"/>
      </rPr>
      <t>4</t>
    </r>
    <r>
      <rPr>
        <sz val="10"/>
        <rFont val="Arial"/>
        <family val="2"/>
      </rPr>
      <t xml:space="preserve">  .........................................................................................................................................</t>
    </r>
  </si>
  <si>
    <r>
      <t xml:space="preserve">            Expand the provisional period of enhanced oversight statutory authority for new providers and suppliers to further stem fraud, waste, and abuse </t>
    </r>
    <r>
      <rPr>
        <vertAlign val="superscript"/>
        <sz val="10"/>
        <rFont val="Arial"/>
        <family val="2"/>
      </rPr>
      <t>4</t>
    </r>
    <r>
      <rPr>
        <sz val="10"/>
        <rFont val="Arial"/>
        <family val="2"/>
      </rPr>
      <t xml:space="preserve">  .........................................................................................................................................</t>
    </r>
  </si>
  <si>
    <r>
      <t xml:space="preserve">            Strengthen and clarify State provider screening, enrollment, and termination requirements </t>
    </r>
    <r>
      <rPr>
        <vertAlign val="superscript"/>
        <sz val="10"/>
        <rFont val="Arial"/>
        <family val="2"/>
      </rPr>
      <t>4</t>
    </r>
    <r>
      <rPr>
        <sz val="10"/>
        <rFont val="Arial"/>
        <family val="2"/>
      </rPr>
      <t xml:space="preserve">  .........................................................................................................................................</t>
    </r>
  </si>
  <si>
    <r>
      <t xml:space="preserve">                Prohibit Medicaid payments to public providers in excess of costs </t>
    </r>
    <r>
      <rPr>
        <vertAlign val="superscript"/>
        <sz val="10"/>
        <rFont val="Arial"/>
        <family val="2"/>
      </rPr>
      <t>4</t>
    </r>
    <r>
      <rPr>
        <sz val="10"/>
        <rFont val="Arial"/>
        <family val="2"/>
      </rPr>
      <t xml:space="preserve">  .........................................................................................................................................               </t>
    </r>
  </si>
  <si>
    <r>
      <t xml:space="preserve">                Provide tax exemption for certain HRSA and IHS scholarship and loan repayment programs </t>
    </r>
    <r>
      <rPr>
        <vertAlign val="superscript"/>
        <sz val="10"/>
        <rFont val="Arial"/>
        <family val="2"/>
      </rPr>
      <t>3</t>
    </r>
    <r>
      <rPr>
        <sz val="10"/>
        <rFont val="Arial"/>
        <family val="2"/>
      </rPr>
      <t xml:space="preserve"> .........................................................................................................................................</t>
    </r>
  </si>
  <si>
    <r>
      <t xml:space="preserve">            Reform medical liability </t>
    </r>
    <r>
      <rPr>
        <vertAlign val="superscript"/>
        <sz val="10"/>
        <rFont val="Arial"/>
        <family val="2"/>
      </rPr>
      <t>3</t>
    </r>
    <r>
      <rPr>
        <sz val="10"/>
        <rFont val="Arial"/>
        <family val="2"/>
      </rPr>
      <t xml:space="preserve"> .........................................................................................................................................               </t>
    </r>
  </si>
  <si>
    <r>
      <t xml:space="preserve">            Enforce conscience and protections against coercion in HHS programs </t>
    </r>
    <r>
      <rPr>
        <vertAlign val="superscript"/>
        <sz val="10"/>
        <rFont val="Arial"/>
        <family val="2"/>
      </rPr>
      <t>4</t>
    </r>
    <r>
      <rPr>
        <sz val="10"/>
        <rFont val="Arial"/>
        <family val="2"/>
      </rPr>
      <t xml:space="preserve">  .........................................................................................................................................               </t>
    </r>
  </si>
  <si>
    <r>
      <t xml:space="preserve">            Protect the religious liberty of child welfare providers </t>
    </r>
    <r>
      <rPr>
        <vertAlign val="superscript"/>
        <sz val="10"/>
        <rFont val="Arial"/>
        <family val="2"/>
      </rPr>
      <t>4</t>
    </r>
    <r>
      <rPr>
        <sz val="10"/>
        <rFont val="Arial"/>
        <family val="2"/>
      </rPr>
      <t xml:space="preserve">  .........................................................................................................................................               </t>
    </r>
  </si>
  <si>
    <r>
      <t xml:space="preserve">                Improve the inpatient hospital wage index </t>
    </r>
    <r>
      <rPr>
        <vertAlign val="superscript"/>
        <sz val="10"/>
        <rFont val="Arial"/>
        <family val="2"/>
      </rPr>
      <t>4</t>
    </r>
    <r>
      <rPr>
        <sz val="10"/>
        <rFont val="Arial"/>
        <family val="2"/>
      </rPr>
      <t xml:space="preserve">  .........................................................................................................................................               </t>
    </r>
  </si>
  <si>
    <r>
      <t xml:space="preserve">                Enhance HIPPA protections by increasing civil monetary penalty caps and authorizing injunctive relief </t>
    </r>
    <r>
      <rPr>
        <vertAlign val="superscript"/>
        <sz val="10"/>
        <rFont val="Arial"/>
        <family val="2"/>
      </rPr>
      <t>4</t>
    </r>
    <r>
      <rPr>
        <sz val="10"/>
        <rFont val="Arial"/>
        <family val="2"/>
      </rPr>
      <t xml:space="preserve">  .........................................................................................................................................</t>
    </r>
  </si>
  <si>
    <r>
      <t xml:space="preserve">                Information blocking authorities for the Office of the Inspector General </t>
    </r>
    <r>
      <rPr>
        <vertAlign val="superscript"/>
        <sz val="10"/>
        <rFont val="Arial"/>
        <family val="2"/>
      </rPr>
      <t>4</t>
    </r>
    <r>
      <rPr>
        <sz val="10"/>
        <rFont val="Arial"/>
        <family val="2"/>
      </rPr>
      <t xml:space="preserve">  .........................................................................................................................................</t>
    </r>
  </si>
  <si>
    <r>
      <t xml:space="preserve">        Establish Electronic Visa Update System user fee </t>
    </r>
    <r>
      <rPr>
        <vertAlign val="superscript"/>
        <sz val="10"/>
        <rFont val="Arial"/>
        <family val="2"/>
      </rPr>
      <t>3</t>
    </r>
    <r>
      <rPr>
        <sz val="10"/>
        <rFont val="Arial"/>
        <family val="2"/>
      </rPr>
      <t xml:space="preserve"> .........................................................................................................................................               </t>
    </r>
  </si>
  <si>
    <r>
      <t xml:space="preserve">        Establish an immigration services surcharge </t>
    </r>
    <r>
      <rPr>
        <vertAlign val="superscript"/>
        <sz val="10"/>
        <rFont val="Arial"/>
        <family val="2"/>
      </rPr>
      <t>3</t>
    </r>
    <r>
      <rPr>
        <sz val="10"/>
        <rFont val="Arial"/>
        <family val="2"/>
      </rPr>
      <t xml:space="preserve"> .........................................................................................................................................               </t>
    </r>
  </si>
  <si>
    <r>
      <t xml:space="preserve">        Increase worksite enforcement penalties </t>
    </r>
    <r>
      <rPr>
        <vertAlign val="superscript"/>
        <sz val="10"/>
        <rFont val="Arial"/>
        <family val="2"/>
      </rPr>
      <t>3</t>
    </r>
    <r>
      <rPr>
        <sz val="10"/>
        <rFont val="Arial"/>
        <family val="2"/>
      </rPr>
      <t xml:space="preserve"> .........................................................................................................................................               </t>
    </r>
  </si>
  <si>
    <r>
      <t xml:space="preserve">        Establish National Flood Insurance Program affordability assistance </t>
    </r>
    <r>
      <rPr>
        <vertAlign val="superscript"/>
        <sz val="10"/>
        <rFont val="Arial"/>
        <family val="2"/>
      </rPr>
      <t>7</t>
    </r>
    <r>
      <rPr>
        <sz val="10"/>
        <rFont val="Arial"/>
        <family val="2"/>
      </rPr>
      <t xml:space="preserve">  .........................................................................................................................................               </t>
    </r>
  </si>
  <si>
    <r>
      <t xml:space="preserve">        Provide paid parental leave benefits </t>
    </r>
    <r>
      <rPr>
        <vertAlign val="superscript"/>
        <sz val="10"/>
        <rFont val="Arial"/>
        <family val="2"/>
      </rPr>
      <t>3, 8, 9</t>
    </r>
    <r>
      <rPr>
        <sz val="10"/>
        <rFont val="Arial"/>
        <family val="2"/>
      </rPr>
      <t xml:space="preserve"> .........................................................................................................................................               </t>
    </r>
  </si>
  <si>
    <r>
      <t xml:space="preserve">            Establish an UI solvency standard </t>
    </r>
    <r>
      <rPr>
        <vertAlign val="superscript"/>
        <sz val="10"/>
        <rFont val="Arial"/>
        <family val="2"/>
      </rPr>
      <t>3, 9</t>
    </r>
    <r>
      <rPr>
        <sz val="10"/>
        <rFont val="Arial"/>
        <family val="2"/>
      </rPr>
      <t xml:space="preserve"> .........................................................................................................................................               </t>
    </r>
  </si>
  <si>
    <r>
      <t xml:space="preserve">            Improve UI program integrity </t>
    </r>
    <r>
      <rPr>
        <vertAlign val="superscript"/>
        <sz val="10"/>
        <rFont val="Arial"/>
        <family val="2"/>
      </rPr>
      <t>3, 9</t>
    </r>
    <r>
      <rPr>
        <sz val="10"/>
        <rFont val="Arial"/>
        <family val="2"/>
      </rPr>
      <t xml:space="preserve"> .........................................................................................................................................               </t>
    </r>
  </si>
  <si>
    <r>
      <t xml:space="preserve">        Subject Financial Research Fund to appropriations </t>
    </r>
    <r>
      <rPr>
        <vertAlign val="superscript"/>
        <sz val="10"/>
        <rFont val="Arial"/>
        <family val="2"/>
      </rPr>
      <t>3, 9</t>
    </r>
    <r>
      <rPr>
        <sz val="10"/>
        <rFont val="Arial"/>
        <family val="2"/>
      </rPr>
      <t xml:space="preserve">  .........................................................................................................................................               </t>
    </r>
  </si>
  <si>
    <r>
      <t xml:space="preserve">            Fund the Federal Payment Levy Program via collections </t>
    </r>
    <r>
      <rPr>
        <vertAlign val="superscript"/>
        <sz val="10"/>
        <rFont val="Arial"/>
        <family val="2"/>
      </rPr>
      <t>3</t>
    </r>
    <r>
      <rPr>
        <sz val="10"/>
        <rFont val="Arial"/>
        <family val="2"/>
      </rPr>
      <t xml:space="preserve"> .........................................................................................................................................               </t>
    </r>
  </si>
  <si>
    <r>
      <t xml:space="preserve">            Reduce costs for states collecting delinquent income tax obligations </t>
    </r>
    <r>
      <rPr>
        <vertAlign val="superscript"/>
        <sz val="10"/>
        <rFont val="Arial"/>
        <family val="2"/>
      </rPr>
      <t>10</t>
    </r>
    <r>
      <rPr>
        <sz val="10"/>
        <rFont val="Arial"/>
        <family val="2"/>
      </rPr>
      <t xml:space="preserve">  .........................................................................................................................................</t>
    </r>
  </si>
  <si>
    <r>
      <t xml:space="preserve">            Implement tax enforcement program integrity cap adjustment </t>
    </r>
    <r>
      <rPr>
        <vertAlign val="superscript"/>
        <sz val="10"/>
        <rFont val="Arial"/>
        <family val="2"/>
      </rPr>
      <t>3</t>
    </r>
    <r>
      <rPr>
        <sz val="10"/>
        <rFont val="Arial"/>
        <family val="2"/>
      </rPr>
      <t xml:space="preserve"> .........................................................................................................................................               </t>
    </r>
  </si>
  <si>
    <r>
      <t xml:space="preserve">            Increase oversight of paid tax return preparers </t>
    </r>
    <r>
      <rPr>
        <vertAlign val="superscript"/>
        <sz val="10"/>
        <rFont val="Arial"/>
        <family val="2"/>
      </rPr>
      <t>3</t>
    </r>
    <r>
      <rPr>
        <sz val="10"/>
        <rFont val="Arial"/>
        <family val="2"/>
      </rPr>
      <t xml:space="preserve"> .........................................................................................................................................               </t>
    </r>
  </si>
  <si>
    <r>
      <t xml:space="preserve">            Provide more flexible authority for the Internal Revenue Service to address correctable errors </t>
    </r>
    <r>
      <rPr>
        <vertAlign val="superscript"/>
        <sz val="10"/>
        <rFont val="Arial"/>
        <family val="2"/>
      </rPr>
      <t>3</t>
    </r>
    <r>
      <rPr>
        <sz val="10"/>
        <rFont val="Arial"/>
        <family val="2"/>
      </rPr>
      <t xml:space="preserve"> .........................................................................................................................................</t>
    </r>
  </si>
  <si>
    <r>
      <t xml:space="preserve">            Repeal the Qualified Plug-in Electric Drive Motor Vehicle Credit </t>
    </r>
    <r>
      <rPr>
        <vertAlign val="superscript"/>
        <sz val="10"/>
        <rFont val="Arial"/>
        <family val="2"/>
      </rPr>
      <t>3</t>
    </r>
    <r>
      <rPr>
        <sz val="10"/>
        <rFont val="Arial"/>
        <family val="2"/>
      </rPr>
      <t xml:space="preserve"> .........................................................................................................................................               </t>
    </r>
  </si>
  <si>
    <r>
      <t xml:space="preserve">            Repeal exclusion of utility conservation subsidies </t>
    </r>
    <r>
      <rPr>
        <vertAlign val="superscript"/>
        <sz val="10"/>
        <rFont val="Arial"/>
        <family val="2"/>
      </rPr>
      <t>3</t>
    </r>
    <r>
      <rPr>
        <sz val="10"/>
        <rFont val="Arial"/>
        <family val="2"/>
      </rPr>
      <t xml:space="preserve"> .........................................................................................................................................               </t>
    </r>
  </si>
  <si>
    <r>
      <t xml:space="preserve">            Repeal accelerated depreciation for renewable energy property </t>
    </r>
    <r>
      <rPr>
        <vertAlign val="superscript"/>
        <sz val="10"/>
        <rFont val="Arial"/>
        <family val="2"/>
      </rPr>
      <t>3</t>
    </r>
    <r>
      <rPr>
        <sz val="10"/>
        <rFont val="Arial"/>
        <family val="2"/>
      </rPr>
      <t xml:space="preserve"> .........................................................................................................................................               </t>
    </r>
  </si>
  <si>
    <r>
      <t xml:space="preserve">            Repeal energy investment credit </t>
    </r>
    <r>
      <rPr>
        <vertAlign val="superscript"/>
        <sz val="10"/>
        <rFont val="Arial"/>
        <family val="2"/>
      </rPr>
      <t>3</t>
    </r>
    <r>
      <rPr>
        <sz val="10"/>
        <rFont val="Arial"/>
        <family val="2"/>
      </rPr>
      <t xml:space="preserve"> .........................................................................................................................................               </t>
    </r>
  </si>
  <si>
    <r>
      <t xml:space="preserve">            Repeal credit for residential energy efficient property </t>
    </r>
    <r>
      <rPr>
        <vertAlign val="superscript"/>
        <sz val="10"/>
        <rFont val="Arial"/>
        <family val="2"/>
      </rPr>
      <t>3</t>
    </r>
    <r>
      <rPr>
        <sz val="10"/>
        <rFont val="Arial"/>
        <family val="2"/>
      </rPr>
      <t xml:space="preserve"> .........................................................................................................................................               </t>
    </r>
  </si>
  <si>
    <r>
      <t xml:space="preserve">        Transfer Secret Service to the Department of the Treasury </t>
    </r>
    <r>
      <rPr>
        <vertAlign val="superscript"/>
        <sz val="10"/>
        <rFont val="Arial"/>
        <family val="2"/>
      </rPr>
      <t>11</t>
    </r>
    <r>
      <rPr>
        <sz val="10"/>
        <rFont val="Arial"/>
        <family val="2"/>
      </rPr>
      <t xml:space="preserve">  .........................................................................................................................................               </t>
    </r>
  </si>
  <si>
    <r>
      <t xml:space="preserve">        Reform inland waterways financing </t>
    </r>
    <r>
      <rPr>
        <vertAlign val="superscript"/>
        <sz val="10"/>
        <rFont val="Arial"/>
        <family val="2"/>
      </rPr>
      <t>3</t>
    </r>
    <r>
      <rPr>
        <sz val="10"/>
        <rFont val="Arial"/>
        <family val="2"/>
      </rPr>
      <t xml:space="preserve"> .........................................................................................................................................               </t>
    </r>
  </si>
  <si>
    <r>
      <t xml:space="preserve">        Increase employee contributions to 50 percent of cost, phased in at 1 percent per year </t>
    </r>
    <r>
      <rPr>
        <vertAlign val="superscript"/>
        <sz val="10"/>
        <rFont val="Arial"/>
        <family val="2"/>
      </rPr>
      <t>3</t>
    </r>
    <r>
      <rPr>
        <sz val="10"/>
        <rFont val="Arial"/>
        <family val="2"/>
      </rPr>
      <t>.........................................................................................................................................</t>
    </r>
  </si>
  <si>
    <r>
      <t xml:space="preserve">            Implement defined contribution system for term employees </t>
    </r>
    <r>
      <rPr>
        <vertAlign val="superscript"/>
        <sz val="10"/>
        <rFont val="Arial"/>
        <family val="2"/>
      </rPr>
      <t>3</t>
    </r>
    <r>
      <rPr>
        <sz val="10"/>
        <rFont val="Arial"/>
        <family val="2"/>
      </rPr>
      <t xml:space="preserve"> .........................................................................................................................................               </t>
    </r>
  </si>
  <si>
    <r>
      <t xml:space="preserve">            Provide tax preemption for Federal Employees Dental/Vision Program </t>
    </r>
    <r>
      <rPr>
        <vertAlign val="superscript"/>
        <sz val="10"/>
        <rFont val="Arial"/>
        <family val="2"/>
      </rPr>
      <t>4</t>
    </r>
    <r>
      <rPr>
        <sz val="10"/>
        <rFont val="Arial"/>
        <family val="2"/>
      </rPr>
      <t xml:space="preserve">  .........................................................................................................................................               </t>
    </r>
  </si>
  <si>
    <r>
      <t xml:space="preserve">        Establish a Federal Capital Revolving Fund </t>
    </r>
    <r>
      <rPr>
        <vertAlign val="superscript"/>
        <sz val="10"/>
        <rFont val="Arial"/>
        <family val="2"/>
      </rPr>
      <t>13</t>
    </r>
    <r>
      <rPr>
        <sz val="10"/>
        <rFont val="Arial"/>
        <family val="2"/>
      </rPr>
      <t xml:space="preserve">  .........................................................................................................................................               </t>
    </r>
  </si>
  <si>
    <r>
      <t xml:space="preserve">            Eliminate Brand USA and make savings available for deficit reduction </t>
    </r>
    <r>
      <rPr>
        <vertAlign val="superscript"/>
        <sz val="10"/>
        <rFont val="Arial"/>
        <family val="2"/>
      </rPr>
      <t>3</t>
    </r>
    <r>
      <rPr>
        <sz val="10"/>
        <rFont val="Arial"/>
        <family val="2"/>
      </rPr>
      <t xml:space="preserve"> .........................................................................................................................................               </t>
    </r>
  </si>
  <si>
    <r>
      <t xml:space="preserve">            Consolidate the Public Company Accounting Oversight Board </t>
    </r>
    <r>
      <rPr>
        <vertAlign val="superscript"/>
        <sz val="10"/>
        <rFont val="Arial"/>
        <family val="2"/>
      </rPr>
      <t>3, 9</t>
    </r>
    <r>
      <rPr>
        <sz val="10"/>
        <rFont val="Arial"/>
        <family val="2"/>
      </rPr>
      <t xml:space="preserve"> .........................................................................................................................................               </t>
    </r>
  </si>
  <si>
    <r>
      <t xml:space="preserve">        Eliminate allocations to the Housing Trust Fund and Capital Magnet Fund </t>
    </r>
    <r>
      <rPr>
        <vertAlign val="superscript"/>
        <sz val="10"/>
        <rFont val="Arial"/>
        <family val="2"/>
      </rPr>
      <t>3</t>
    </r>
    <r>
      <rPr>
        <sz val="10"/>
        <rFont val="Arial"/>
        <family val="2"/>
      </rPr>
      <t xml:space="preserve"> .........................................................................................................................................</t>
    </r>
  </si>
  <si>
    <r>
      <t xml:space="preserve">        Improve clarity in worker classification and information reporting requirements </t>
    </r>
    <r>
      <rPr>
        <vertAlign val="superscript"/>
        <sz val="10"/>
        <rFont val="Arial"/>
        <family val="2"/>
      </rPr>
      <t>3</t>
    </r>
    <r>
      <rPr>
        <sz val="10"/>
        <rFont val="Arial"/>
        <family val="2"/>
      </rPr>
      <t xml:space="preserve"> .........................................................................................................................................</t>
    </r>
  </si>
  <si>
    <r>
      <t xml:space="preserve">                Income Tax Credit, and credit for other dependents </t>
    </r>
    <r>
      <rPr>
        <vertAlign val="superscript"/>
        <sz val="10"/>
        <rFont val="Arial"/>
        <family val="2"/>
      </rPr>
      <t>3</t>
    </r>
    <r>
      <rPr>
        <sz val="10"/>
        <rFont val="Arial"/>
        <family val="2"/>
      </rPr>
      <t xml:space="preserve"> .........................................................................................................................................               ..</t>
    </r>
  </si>
  <si>
    <t xml:space="preserve">                    Modernize the Social Security Administration (SSA) Commissioner's collection of evidence to determine entitlement or eligibility  .........................................................................................................................................</t>
  </si>
  <si>
    <t xml:space="preserve">        Reform Federal disability programs and improve payment integrity:</t>
  </si>
  <si>
    <t xml:space="preserve">            Promote greater labor force participation:</t>
  </si>
  <si>
    <t xml:space="preserve">                Enhance Work and Income Opportunity for Disability Beneficiaries  .........................................................................................................................................               .</t>
  </si>
  <si>
    <t xml:space="preserve">                Improve Access and Quality of Ticket to Work Services  .........................................................................................................................................               .</t>
  </si>
  <si>
    <t xml:space="preserve">                Test New Approaches to Increase Labor Force Participation  .........................................................................................................................................               .</t>
  </si>
  <si>
    <t xml:space="preserve">                Improve SSI youth transition to work  .........................................................................................................................................               .</t>
  </si>
  <si>
    <t xml:space="preserve">                    Total, promote greater labor force participation..............................................................................................................................................................................</t>
  </si>
  <si>
    <t xml:space="preserve">            Reform Federal disability programs</t>
  </si>
  <si>
    <t xml:space="preserve">                Create a sliding scale for multi-recipient SSI families  .........................................................................................................................................               .</t>
  </si>
  <si>
    <t xml:space="preserve">                Eliminate Workers Compensation (WC) Reverse Offsets  .........................................................................................................................................               .</t>
  </si>
  <si>
    <r>
      <t xml:space="preserve">                Offset overlapping unemployment and disability payments </t>
    </r>
    <r>
      <rPr>
        <vertAlign val="superscript"/>
        <sz val="10"/>
        <rFont val="Arial"/>
        <family val="2"/>
      </rPr>
      <t>3, 9</t>
    </r>
    <r>
      <rPr>
        <sz val="10"/>
        <rFont val="Arial"/>
        <family val="2"/>
      </rPr>
      <t xml:space="preserve"> .........................................................................................................................................               .</t>
    </r>
  </si>
  <si>
    <t xml:space="preserve">                Change the representative fee and approval process  .........................................................................................................................................               </t>
  </si>
  <si>
    <t xml:space="preserve">                Revise 12 month retroactive Disability Insurance (DI) benefits to six months  .........................................................................................................................................</t>
  </si>
  <si>
    <t xml:space="preserve">                Allow State hearing officers to hold disability hearings  .........................................................................................................................................               </t>
  </si>
  <si>
    <t xml:space="preserve">                Eliminate travel reimbursement for claimants' representatives  .........................................................................................................................................               </t>
  </si>
  <si>
    <t xml:space="preserve">                Use Death Master File to prevent improper payments  .........................................................................................................................................               </t>
  </si>
  <si>
    <t xml:space="preserve">                    Total, reform Federal disability programs..............................................................................................................................................................................</t>
  </si>
  <si>
    <t xml:space="preserve">            Improve SSA payment integrity:</t>
  </si>
  <si>
    <t xml:space="preserve">                Hold fraud facilitators liable for overpayments  .........................................................................................................................................               </t>
  </si>
  <si>
    <t xml:space="preserve">                Allow Government-wide use of CBP entry/exit data to prevent improper payments  .........................................................................................................................................</t>
  </si>
  <si>
    <t xml:space="preserve">                Increase overpayment collection threshold for Old Age, Survivors, and Disability Insurance  .........................................................................................................................................</t>
  </si>
  <si>
    <t xml:space="preserve">                Authorize SSA to use all collection tools to recover funds in certain scenarios  .........................................................................................................................................</t>
  </si>
  <si>
    <t xml:space="preserve">                Simplify Administration of the SSI Program .  .........................................................................................................................................               </t>
  </si>
  <si>
    <t xml:space="preserve">                Improve collection of pension information from States and localities  .........................................................................................................................................</t>
  </si>
  <si>
    <t xml:space="preserve">                Provide additional debt collection authority for civil monetary penalties and assessments  .........................................................................................................................................</t>
  </si>
  <si>
    <t xml:space="preserve">                Exclude SSA debts from discharge in bankruptcy  .........................................................................................................................................               </t>
  </si>
  <si>
    <t xml:space="preserve">            Total, improve SSA payment integrity ......................................................................................................................................               </t>
  </si>
  <si>
    <t xml:space="preserve">            Total, reform Federal disability programs and improve payment integrity......................................................................................................    </t>
  </si>
  <si>
    <t xml:space="preserve">                Authorize long-term care hospital site neutral exceptions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</si>
</sst>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00;\-\-\-"/>
    <numFmt numFmtId="166" formatCode="#,##0.0"/>
    <numFmt numFmtId="167" formatCode="_-* #,##0.00_-;\-* #,##0.00_-;_-* &quot;-&quot;??_-;_-@_-"/>
    <numFmt numFmtId="168" formatCode="0_)"/>
  </numFmts>
  <fonts count="40" x14ac:knownFonts="1">
    <font>
      <sz val="10"/>
      <color indexed="8"/>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u/>
      <sz val="10"/>
      <name val="Arial"/>
      <family val="2"/>
    </font>
    <font>
      <sz val="10"/>
      <color indexed="8"/>
      <name val="Arial"/>
      <family val="2"/>
    </font>
    <font>
      <sz val="10"/>
      <color theme="1"/>
      <name val="Arial"/>
      <family val="2"/>
    </font>
    <font>
      <sz val="10"/>
      <name val="Arial"/>
      <family val="2"/>
    </font>
    <font>
      <sz val="12"/>
      <name val="Times New Roman"/>
      <family val="1"/>
    </font>
    <font>
      <sz val="12"/>
      <name val="Arial"/>
      <family val="2"/>
    </font>
    <font>
      <sz val="12"/>
      <color theme="1"/>
      <name val="Times New Roman"/>
      <family val="1"/>
    </font>
    <font>
      <i/>
      <sz val="10"/>
      <color theme="1"/>
      <name val="Arial"/>
      <family val="2"/>
    </font>
    <font>
      <i/>
      <u/>
      <sz val="10"/>
      <name val="Arial"/>
      <family val="2"/>
    </font>
    <font>
      <i/>
      <u/>
      <sz val="10"/>
      <color theme="1"/>
      <name val="Arial"/>
      <family val="2"/>
    </font>
    <font>
      <i/>
      <sz val="10"/>
      <color indexed="8"/>
      <name val="Arial"/>
      <family val="2"/>
    </font>
    <font>
      <i/>
      <sz val="10"/>
      <name val="Arial"/>
      <family val="2"/>
    </font>
    <font>
      <vertAlign val="superscript"/>
      <sz val="10"/>
      <color indexed="8"/>
      <name val="Arial"/>
      <family val="2"/>
    </font>
    <font>
      <vertAlign val="superscript"/>
      <sz val="10"/>
      <name val="Arial"/>
      <family val="2"/>
    </font>
    <font>
      <i/>
      <vertAlign val="superscript"/>
      <sz val="10"/>
      <color indexed="8"/>
      <name val="Arial"/>
      <family val="2"/>
    </font>
    <font>
      <u/>
      <sz val="10"/>
      <color indexed="8"/>
      <name val="Arial"/>
      <family val="2"/>
    </font>
    <font>
      <vertAlign val="superscript"/>
      <sz val="10"/>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7">
    <xf numFmtId="164"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164" fontId="24" fillId="0" borderId="0" applyFont="0" applyFill="0" applyBorder="0" applyAlignment="0" applyProtection="0"/>
    <xf numFmtId="165" fontId="21" fillId="0" borderId="0"/>
    <xf numFmtId="165" fontId="21" fillId="0" borderId="0"/>
    <xf numFmtId="165" fontId="21"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26" fillId="0" borderId="0"/>
    <xf numFmtId="166" fontId="27" fillId="0" borderId="0"/>
    <xf numFmtId="9" fontId="21" fillId="0" borderId="0" applyFont="0" applyFill="0" applyBorder="0" applyAlignment="0" applyProtection="0"/>
    <xf numFmtId="168" fontId="28" fillId="0" borderId="0"/>
    <xf numFmtId="167" fontId="21" fillId="0" borderId="0" applyFont="0" applyFill="0" applyBorder="0" applyAlignment="0" applyProtection="0"/>
    <xf numFmtId="0" fontId="21" fillId="0" borderId="0"/>
    <xf numFmtId="0" fontId="21" fillId="0" borderId="0"/>
    <xf numFmtId="166" fontId="28" fillId="0" borderId="0"/>
    <xf numFmtId="43" fontId="21" fillId="0" borderId="0" applyFont="0" applyFill="0" applyBorder="0" applyAlignment="0" applyProtection="0"/>
    <xf numFmtId="0" fontId="21" fillId="0" borderId="0"/>
    <xf numFmtId="43" fontId="21" fillId="0" borderId="0" applyFont="0" applyFill="0" applyBorder="0" applyAlignment="0" applyProtection="0"/>
    <xf numFmtId="166" fontId="29" fillId="0" borderId="0"/>
    <xf numFmtId="0" fontId="3" fillId="0" borderId="0"/>
    <xf numFmtId="0" fontId="21" fillId="0" borderId="0"/>
    <xf numFmtId="0" fontId="3" fillId="0" borderId="0"/>
    <xf numFmtId="0" fontId="3" fillId="0" borderId="0"/>
    <xf numFmtId="0" fontId="3" fillId="0" borderId="0"/>
    <xf numFmtId="0" fontId="21" fillId="0" borderId="0"/>
    <xf numFmtId="164" fontId="24" fillId="0" borderId="0"/>
    <xf numFmtId="0" fontId="3" fillId="0" borderId="0"/>
    <xf numFmtId="164" fontId="24" fillId="0" borderId="0"/>
    <xf numFmtId="0" fontId="2" fillId="0" borderId="0"/>
    <xf numFmtId="0" fontId="2" fillId="0" borderId="0"/>
    <xf numFmtId="0" fontId="1" fillId="0" borderId="0"/>
    <xf numFmtId="0" fontId="1" fillId="0" borderId="0"/>
    <xf numFmtId="0" fontId="1" fillId="0" borderId="0"/>
    <xf numFmtId="0" fontId="21" fillId="0" borderId="0"/>
  </cellStyleXfs>
  <cellXfs count="49">
    <xf numFmtId="164" fontId="0" fillId="0" borderId="0" xfId="0"/>
    <xf numFmtId="164" fontId="0" fillId="33" borderId="0" xfId="0" applyNumberFormat="1" applyFill="1"/>
    <xf numFmtId="164" fontId="0" fillId="0" borderId="0" xfId="0" applyNumberFormat="1" applyFill="1"/>
    <xf numFmtId="164" fontId="22" fillId="33" borderId="0" xfId="0" applyNumberFormat="1" applyFont="1" applyFill="1" applyAlignment="1">
      <alignment horizontal="centerContinuous"/>
    </xf>
    <xf numFmtId="164" fontId="22" fillId="0" borderId="0" xfId="0" applyNumberFormat="1" applyFont="1" applyFill="1" applyAlignment="1">
      <alignment horizontal="centerContinuous"/>
    </xf>
    <xf numFmtId="164" fontId="21" fillId="33" borderId="0" xfId="0" applyNumberFormat="1" applyFont="1" applyFill="1" applyAlignment="1">
      <alignment horizontal="centerContinuous"/>
    </xf>
    <xf numFmtId="164" fontId="21" fillId="0" borderId="0" xfId="0" applyNumberFormat="1" applyFont="1" applyFill="1" applyAlignment="1">
      <alignment horizontal="centerContinuous"/>
    </xf>
    <xf numFmtId="49" fontId="23" fillId="0" borderId="0" xfId="0" applyNumberFormat="1" applyFont="1" applyFill="1" applyAlignment="1">
      <alignment horizontal="right"/>
    </xf>
    <xf numFmtId="49" fontId="23" fillId="0" borderId="0" xfId="0" applyNumberFormat="1" applyFont="1" applyFill="1" applyBorder="1" applyAlignment="1">
      <alignment horizontal="right"/>
    </xf>
    <xf numFmtId="164" fontId="23" fillId="0" borderId="0" xfId="0" applyNumberFormat="1" applyFont="1" applyFill="1" applyAlignment="1">
      <alignment horizontal="right"/>
    </xf>
    <xf numFmtId="164" fontId="21" fillId="0" borderId="0" xfId="0" applyFont="1" applyFill="1"/>
    <xf numFmtId="164" fontId="21" fillId="0" borderId="0" xfId="42" applyFont="1" applyFill="1" applyAlignment="1">
      <alignment wrapText="1"/>
    </xf>
    <xf numFmtId="164" fontId="21" fillId="0" borderId="0" xfId="0" quotePrefix="1" applyFont="1" applyFill="1" applyBorder="1"/>
    <xf numFmtId="164" fontId="0" fillId="0" borderId="0" xfId="0" quotePrefix="1" applyNumberFormat="1" applyFont="1" applyFill="1"/>
    <xf numFmtId="164" fontId="0" fillId="0" borderId="0" xfId="0" applyFill="1"/>
    <xf numFmtId="164" fontId="0" fillId="0" borderId="0" xfId="0" applyNumberFormat="1" applyFont="1" applyFill="1" applyAlignment="1">
      <alignment horizontal="centerContinuous"/>
    </xf>
    <xf numFmtId="164" fontId="0" fillId="33" borderId="0" xfId="0" applyNumberFormat="1" applyFont="1" applyFill="1"/>
    <xf numFmtId="164" fontId="0" fillId="0" borderId="0" xfId="0" applyNumberFormat="1" applyFont="1" applyFill="1"/>
    <xf numFmtId="164" fontId="0" fillId="0" borderId="0" xfId="0"/>
    <xf numFmtId="164" fontId="0" fillId="0" borderId="0" xfId="0" applyNumberFormat="1" applyFill="1"/>
    <xf numFmtId="164" fontId="21" fillId="0" borderId="0" xfId="0" quotePrefix="1" applyFont="1" applyFill="1"/>
    <xf numFmtId="164" fontId="33" fillId="0" borderId="0" xfId="0" applyFont="1"/>
    <xf numFmtId="164" fontId="22" fillId="0" borderId="0" xfId="0" applyNumberFormat="1" applyFont="1" applyFill="1"/>
    <xf numFmtId="164" fontId="21" fillId="0" borderId="0" xfId="0" quotePrefix="1" applyFont="1" applyFill="1" applyAlignment="1">
      <alignment horizontal="left" indent="2"/>
    </xf>
    <xf numFmtId="164" fontId="34" fillId="0" borderId="0" xfId="0" quotePrefix="1" applyFont="1" applyFill="1" applyAlignment="1">
      <alignment horizontal="left" indent="1"/>
    </xf>
    <xf numFmtId="164" fontId="21" fillId="0" borderId="0" xfId="0" quotePrefix="1" applyFont="1" applyFill="1" applyAlignment="1">
      <alignment horizontal="left"/>
    </xf>
    <xf numFmtId="164" fontId="0" fillId="0" borderId="0" xfId="0" applyNumberFormat="1" applyFont="1" applyFill="1" applyAlignment="1">
      <alignment vertical="top"/>
    </xf>
    <xf numFmtId="164" fontId="21" fillId="0" borderId="0" xfId="80" applyFont="1" applyFill="1"/>
    <xf numFmtId="164" fontId="21" fillId="0" borderId="0" xfId="80" quotePrefix="1" applyFont="1" applyFill="1"/>
    <xf numFmtId="164" fontId="21" fillId="0" borderId="0" xfId="80" quotePrefix="1" applyFont="1" applyFill="1" applyBorder="1"/>
    <xf numFmtId="0" fontId="25" fillId="0" borderId="0" xfId="85" applyFont="1" applyFill="1" applyAlignment="1">
      <alignment horizontal="left" indent="1"/>
    </xf>
    <xf numFmtId="0" fontId="30" fillId="0" borderId="0" xfId="85" applyFont="1" applyFill="1" applyAlignment="1">
      <alignment horizontal="left" indent="1"/>
    </xf>
    <xf numFmtId="164" fontId="0" fillId="33" borderId="0" xfId="0" quotePrefix="1" applyNumberFormat="1" applyFont="1" applyFill="1"/>
    <xf numFmtId="164" fontId="0" fillId="0" borderId="0" xfId="80" quotePrefix="1" applyNumberFormat="1" applyFont="1" applyFill="1"/>
    <xf numFmtId="164" fontId="34" fillId="0" borderId="0" xfId="0" quotePrefix="1" applyFont="1" applyFill="1"/>
    <xf numFmtId="164" fontId="21" fillId="0" borderId="0" xfId="0" quotePrefix="1" applyFont="1" applyFill="1" applyAlignment="1">
      <alignment horizontal="left" indent="1"/>
    </xf>
    <xf numFmtId="164" fontId="22" fillId="0" borderId="0" xfId="0" quotePrefix="1" applyNumberFormat="1" applyFont="1" applyFill="1"/>
    <xf numFmtId="164" fontId="38" fillId="0" borderId="0" xfId="0" applyNumberFormat="1" applyFont="1" applyFill="1"/>
    <xf numFmtId="164" fontId="21" fillId="0" borderId="0" xfId="42" quotePrefix="1" applyFont="1" applyFill="1" applyAlignment="1">
      <alignment wrapText="1"/>
    </xf>
    <xf numFmtId="164" fontId="21" fillId="0" borderId="0" xfId="0" applyNumberFormat="1" applyFont="1" applyFill="1"/>
    <xf numFmtId="164" fontId="23" fillId="0" borderId="0" xfId="0" applyNumberFormat="1" applyFont="1" applyFill="1"/>
    <xf numFmtId="164" fontId="34" fillId="0" borderId="0" xfId="0" applyNumberFormat="1" applyFont="1" applyFill="1"/>
    <xf numFmtId="164" fontId="31" fillId="0" borderId="0" xfId="0" applyNumberFormat="1" applyFont="1" applyFill="1" applyBorder="1"/>
    <xf numFmtId="164" fontId="32" fillId="0" borderId="0" xfId="74" applyNumberFormat="1" applyFont="1" applyFill="1"/>
    <xf numFmtId="164" fontId="32" fillId="0" borderId="0" xfId="59" applyNumberFormat="1" applyFont="1" applyFill="1"/>
    <xf numFmtId="164" fontId="30" fillId="0" borderId="0" xfId="74" applyNumberFormat="1" applyFont="1" applyFill="1"/>
    <xf numFmtId="164" fontId="30" fillId="0" borderId="0" xfId="59" applyNumberFormat="1" applyFont="1" applyFill="1"/>
    <xf numFmtId="164" fontId="23" fillId="0" borderId="0" xfId="0" applyNumberFormat="1" applyFont="1" applyFill="1" applyAlignment="1">
      <alignment horizontal="center"/>
    </xf>
    <xf numFmtId="164" fontId="0" fillId="33" borderId="0" xfId="0" quotePrefix="1" applyNumberFormat="1" applyFont="1" applyFill="1" applyAlignment="1">
      <alignment horizontal="left" wrapText="1"/>
    </xf>
  </cellXfs>
  <cellStyles count="87">
    <cellStyle name="20% - Accent1" xfId="19" builtinId="30" customBuiltin="1"/>
    <cellStyle name="20% - Accent1 2" xfId="47" xr:uid="{00000000-0005-0000-0000-000001000000}"/>
    <cellStyle name="20% - Accent2" xfId="23" builtinId="34" customBuiltin="1"/>
    <cellStyle name="20% - Accent2 2" xfId="49" xr:uid="{00000000-0005-0000-0000-000003000000}"/>
    <cellStyle name="20% - Accent3" xfId="27" builtinId="38" customBuiltin="1"/>
    <cellStyle name="20% - Accent3 2" xfId="51" xr:uid="{00000000-0005-0000-0000-000005000000}"/>
    <cellStyle name="20% - Accent4" xfId="31" builtinId="42" customBuiltin="1"/>
    <cellStyle name="20% - Accent4 2" xfId="53" xr:uid="{00000000-0005-0000-0000-000007000000}"/>
    <cellStyle name="20% - Accent5" xfId="35" builtinId="46" customBuiltin="1"/>
    <cellStyle name="20% - Accent5 2" xfId="55" xr:uid="{00000000-0005-0000-0000-000009000000}"/>
    <cellStyle name="20% - Accent6" xfId="39" builtinId="50" customBuiltin="1"/>
    <cellStyle name="20% - Accent6 2" xfId="57" xr:uid="{00000000-0005-0000-0000-00000B000000}"/>
    <cellStyle name="40% - Accent1" xfId="20" builtinId="31" customBuiltin="1"/>
    <cellStyle name="40% - Accent1 2" xfId="48" xr:uid="{00000000-0005-0000-0000-00000D000000}"/>
    <cellStyle name="40% - Accent2" xfId="24" builtinId="35" customBuiltin="1"/>
    <cellStyle name="40% - Accent2 2" xfId="50" xr:uid="{00000000-0005-0000-0000-00000F000000}"/>
    <cellStyle name="40% - Accent3" xfId="28" builtinId="39" customBuiltin="1"/>
    <cellStyle name="40% - Accent3 2" xfId="52" xr:uid="{00000000-0005-0000-0000-000011000000}"/>
    <cellStyle name="40% - Accent4" xfId="32" builtinId="43" customBuiltin="1"/>
    <cellStyle name="40% - Accent4 2" xfId="54" xr:uid="{00000000-0005-0000-0000-000013000000}"/>
    <cellStyle name="40% - Accent5" xfId="36" builtinId="47" customBuiltin="1"/>
    <cellStyle name="40% - Accent5 2" xfId="56" xr:uid="{00000000-0005-0000-0000-000015000000}"/>
    <cellStyle name="40% - Accent6" xfId="40" builtinId="51" customBuiltin="1"/>
    <cellStyle name="40% - Accent6 2" xfId="58" xr:uid="{00000000-0005-0000-0000-000017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64" xr:uid="{00000000-0005-0000-0000-000027000000}"/>
    <cellStyle name="Comma 2 2" xfId="70" xr:uid="{00000000-0005-0000-0000-000028000000}"/>
    <cellStyle name="Comma 3" xfId="68" xr:uid="{00000000-0005-0000-0000-000029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11" xfId="42" xr:uid="{00000000-0005-0000-0000-000034000000}"/>
    <cellStyle name="Normal 125 2" xfId="43" xr:uid="{00000000-0005-0000-0000-000035000000}"/>
    <cellStyle name="Normal 143" xfId="44" xr:uid="{00000000-0005-0000-0000-000036000000}"/>
    <cellStyle name="Normal 161" xfId="45" xr:uid="{00000000-0005-0000-0000-000037000000}"/>
    <cellStyle name="Normal 2" xfId="61" xr:uid="{00000000-0005-0000-0000-000038000000}"/>
    <cellStyle name="Normal 2 10" xfId="73" xr:uid="{00000000-0005-0000-0000-000039000000}"/>
    <cellStyle name="Normal 2 2" xfId="65" xr:uid="{00000000-0005-0000-0000-00003A000000}"/>
    <cellStyle name="Normal 2 3" xfId="80" xr:uid="{00000000-0005-0000-0000-00003B000000}"/>
    <cellStyle name="Normal 2_S-2 Summary v1" xfId="78" xr:uid="{00000000-0005-0000-0000-00003C000000}"/>
    <cellStyle name="Normal 3" xfId="66" xr:uid="{00000000-0005-0000-0000-00003D000000}"/>
    <cellStyle name="Normal 3 2" xfId="69" xr:uid="{00000000-0005-0000-0000-00003E000000}"/>
    <cellStyle name="Normal 3 3" xfId="71" xr:uid="{00000000-0005-0000-0000-00003F000000}"/>
    <cellStyle name="Normal 3_S-2 Summary v1" xfId="79" xr:uid="{00000000-0005-0000-0000-000040000000}"/>
    <cellStyle name="Normal 4" xfId="63" xr:uid="{00000000-0005-0000-0000-000041000000}"/>
    <cellStyle name="Normal 45" xfId="74" xr:uid="{00000000-0005-0000-0000-000042000000}"/>
    <cellStyle name="Normal 45 2" xfId="82" xr:uid="{00000000-0005-0000-0000-000043000000}"/>
    <cellStyle name="Normal 45_S-6 Summary Extended" xfId="83" xr:uid="{024FEF4D-4EAE-4325-8F1B-4243AFEC71E7}"/>
    <cellStyle name="Normal 46" xfId="75" xr:uid="{00000000-0005-0000-0000-000044000000}"/>
    <cellStyle name="Normal 5" xfId="67" xr:uid="{00000000-0005-0000-0000-000045000000}"/>
    <cellStyle name="Normal 6" xfId="72" xr:uid="{00000000-0005-0000-0000-000046000000}"/>
    <cellStyle name="Normal 7" xfId="76" xr:uid="{00000000-0005-0000-0000-000047000000}"/>
    <cellStyle name="Normal 8" xfId="60" xr:uid="{00000000-0005-0000-0000-000048000000}"/>
    <cellStyle name="Normal 8 2" xfId="77" xr:uid="{00000000-0005-0000-0000-000049000000}"/>
    <cellStyle name="Normal 8_S-6 Summary Extended" xfId="86" xr:uid="{7B866744-4B0A-400C-AA04-42B8F3627A2F}"/>
    <cellStyle name="Normal 9" xfId="59" xr:uid="{00000000-0005-0000-0000-00004A000000}"/>
    <cellStyle name="Normal 9 2" xfId="81" xr:uid="{00000000-0005-0000-0000-00004B000000}"/>
    <cellStyle name="Normal 9 2_S-6 Summary Extended" xfId="85" xr:uid="{883C4466-DF62-4BB5-91F4-361B73A0F309}"/>
    <cellStyle name="Normal 9_S-6 Summary Extended" xfId="84" xr:uid="{3198857F-F82E-48C4-B338-5639D9F81024}"/>
    <cellStyle name="Note" xfId="15" builtinId="10" customBuiltin="1"/>
    <cellStyle name="Note 2" xfId="46" xr:uid="{00000000-0005-0000-0000-00004D000000}"/>
    <cellStyle name="Output" xfId="10" builtinId="21" customBuiltin="1"/>
    <cellStyle name="Percent 2" xfId="62" xr:uid="{00000000-0005-0000-0000-00004F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12%20P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P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54"/>
  <sheetViews>
    <sheetView tabSelected="1" zoomScale="80" zoomScaleNormal="80" workbookViewId="0">
      <pane xSplit="1" ySplit="4" topLeftCell="B5" activePane="bottomRight" state="frozen"/>
      <selection sqref="A1:N1"/>
      <selection pane="topRight" sqref="A1:N1"/>
      <selection pane="bottomLeft" sqref="A1:N1"/>
      <selection pane="bottomRight" activeCell="B5" sqref="B5"/>
    </sheetView>
  </sheetViews>
  <sheetFormatPr defaultRowHeight="12.75" x14ac:dyDescent="0.2"/>
  <cols>
    <col min="1" max="1" width="91.28515625" style="1" customWidth="1"/>
    <col min="2" max="2" width="10.5703125" style="2" customWidth="1"/>
    <col min="3" max="3" width="10.28515625" style="2" customWidth="1"/>
    <col min="4" max="4" width="10.42578125" style="2" bestFit="1" customWidth="1"/>
    <col min="5" max="7" width="10.7109375" style="2" bestFit="1" customWidth="1"/>
    <col min="8" max="8" width="10.5703125" style="2" customWidth="1"/>
    <col min="9" max="11" width="10.7109375" style="2" bestFit="1" customWidth="1"/>
    <col min="12" max="12" width="10.5703125" style="2" customWidth="1"/>
    <col min="13" max="13" width="12" style="2" customWidth="1"/>
    <col min="14" max="14" width="11.85546875" style="2" customWidth="1"/>
    <col min="16" max="16" width="20.28515625" bestFit="1" customWidth="1"/>
    <col min="24" max="25" width="9.140625" hidden="1" customWidth="1"/>
  </cols>
  <sheetData>
    <row r="1" spans="1:25" x14ac:dyDescent="0.2">
      <c r="A1" s="3" t="s">
        <v>0</v>
      </c>
      <c r="B1" s="4"/>
      <c r="C1" s="15"/>
      <c r="D1" s="15"/>
      <c r="E1" s="15"/>
      <c r="F1" s="15"/>
      <c r="G1" s="15"/>
      <c r="H1" s="15"/>
      <c r="I1" s="15"/>
      <c r="J1" s="15"/>
      <c r="K1" s="15"/>
      <c r="L1" s="15"/>
      <c r="M1" s="15"/>
      <c r="N1" s="15"/>
    </row>
    <row r="2" spans="1:25" x14ac:dyDescent="0.2">
      <c r="A2" s="5" t="s">
        <v>1</v>
      </c>
      <c r="B2" s="6"/>
      <c r="C2" s="15"/>
      <c r="D2" s="15"/>
      <c r="E2" s="15"/>
      <c r="F2" s="15"/>
      <c r="G2" s="15"/>
      <c r="H2" s="15"/>
      <c r="I2" s="15"/>
      <c r="J2" s="15"/>
      <c r="K2" s="15"/>
      <c r="L2" s="15"/>
      <c r="M2" s="15"/>
      <c r="N2" s="15"/>
    </row>
    <row r="3" spans="1:25" x14ac:dyDescent="0.2">
      <c r="A3" s="16"/>
      <c r="B3" s="17"/>
      <c r="C3" s="17"/>
      <c r="D3" s="17"/>
      <c r="E3" s="17"/>
      <c r="F3" s="17"/>
      <c r="G3" s="17"/>
      <c r="H3" s="17"/>
      <c r="I3" s="17"/>
      <c r="J3" s="17"/>
      <c r="K3" s="17"/>
      <c r="L3" s="17"/>
      <c r="M3" s="47" t="s">
        <v>2</v>
      </c>
      <c r="N3" s="47"/>
    </row>
    <row r="4" spans="1:25" x14ac:dyDescent="0.2">
      <c r="A4" s="16"/>
      <c r="B4" s="7">
        <v>2020</v>
      </c>
      <c r="C4" s="7">
        <v>2021</v>
      </c>
      <c r="D4" s="7">
        <v>2022</v>
      </c>
      <c r="E4" s="7">
        <v>2023</v>
      </c>
      <c r="F4" s="7" t="s">
        <v>3</v>
      </c>
      <c r="G4" s="7" t="s">
        <v>4</v>
      </c>
      <c r="H4" s="7" t="s">
        <v>5</v>
      </c>
      <c r="I4" s="7" t="s">
        <v>6</v>
      </c>
      <c r="J4" s="7" t="s">
        <v>7</v>
      </c>
      <c r="K4" s="7" t="s">
        <v>8</v>
      </c>
      <c r="L4" s="7" t="s">
        <v>9</v>
      </c>
      <c r="M4" s="8" t="s">
        <v>10</v>
      </c>
      <c r="N4" s="8" t="s">
        <v>11</v>
      </c>
    </row>
    <row r="5" spans="1:25" x14ac:dyDescent="0.2">
      <c r="A5" s="22" t="s">
        <v>12</v>
      </c>
      <c r="B5" s="17"/>
      <c r="C5" s="17"/>
      <c r="D5" s="17"/>
      <c r="E5" s="17"/>
      <c r="F5" s="17"/>
      <c r="G5" s="17"/>
      <c r="H5" s="17"/>
      <c r="I5" s="17"/>
      <c r="J5" s="17"/>
      <c r="K5" s="17"/>
      <c r="L5" s="17"/>
      <c r="M5" s="17"/>
      <c r="N5" s="17"/>
      <c r="Y5">
        <v>1</v>
      </c>
    </row>
    <row r="6" spans="1:25" x14ac:dyDescent="0.2">
      <c r="A6" s="10" t="s">
        <v>13</v>
      </c>
      <c r="B6" s="17"/>
      <c r="C6" s="17"/>
      <c r="D6" s="17"/>
      <c r="E6" s="17"/>
      <c r="F6" s="17"/>
      <c r="G6" s="17"/>
      <c r="H6" s="17"/>
      <c r="I6" s="17"/>
      <c r="J6" s="17"/>
      <c r="K6" s="17"/>
      <c r="L6" s="17"/>
      <c r="M6" s="17"/>
      <c r="N6" s="17"/>
    </row>
    <row r="7" spans="1:25" x14ac:dyDescent="0.2">
      <c r="A7" s="10" t="s">
        <v>142</v>
      </c>
      <c r="B7" s="17"/>
      <c r="C7" s="17"/>
      <c r="D7" s="17"/>
      <c r="E7" s="17"/>
      <c r="F7" s="17"/>
      <c r="G7" s="17"/>
      <c r="H7" s="17"/>
      <c r="I7" s="17"/>
      <c r="J7" s="17"/>
      <c r="K7" s="17"/>
      <c r="L7" s="17"/>
      <c r="M7" s="17"/>
      <c r="N7" s="17"/>
    </row>
    <row r="8" spans="1:25" x14ac:dyDescent="0.2">
      <c r="A8" s="20" t="s">
        <v>17</v>
      </c>
      <c r="B8" s="39">
        <v>0</v>
      </c>
      <c r="C8" s="39">
        <v>-149</v>
      </c>
      <c r="D8" s="39">
        <v>-143</v>
      </c>
      <c r="E8" s="39">
        <v>-141</v>
      </c>
      <c r="F8" s="39">
        <v>-137</v>
      </c>
      <c r="G8" s="39">
        <v>-135</v>
      </c>
      <c r="H8" s="39">
        <v>-132</v>
      </c>
      <c r="I8" s="39">
        <v>-130</v>
      </c>
      <c r="J8" s="39">
        <v>-128</v>
      </c>
      <c r="K8" s="39">
        <v>-127</v>
      </c>
      <c r="L8" s="39">
        <v>-126</v>
      </c>
      <c r="M8" s="39">
        <v>-705</v>
      </c>
      <c r="N8" s="39">
        <v>-1348</v>
      </c>
    </row>
    <row r="9" spans="1:25" x14ac:dyDescent="0.2">
      <c r="A9" s="20" t="s">
        <v>172</v>
      </c>
      <c r="B9" s="40">
        <v>0</v>
      </c>
      <c r="C9" s="40">
        <v>-63</v>
      </c>
      <c r="D9" s="40">
        <v>-117</v>
      </c>
      <c r="E9" s="40">
        <v>-132</v>
      </c>
      <c r="F9" s="40">
        <v>-124</v>
      </c>
      <c r="G9" s="40">
        <v>-114</v>
      </c>
      <c r="H9" s="40">
        <v>-126</v>
      </c>
      <c r="I9" s="40">
        <v>-154</v>
      </c>
      <c r="J9" s="40">
        <v>-148</v>
      </c>
      <c r="K9" s="40">
        <v>-164</v>
      </c>
      <c r="L9" s="40">
        <v>-164</v>
      </c>
      <c r="M9" s="40">
        <v>-550</v>
      </c>
      <c r="N9" s="40">
        <v>-1306</v>
      </c>
    </row>
    <row r="10" spans="1:25" x14ac:dyDescent="0.2">
      <c r="A10" s="20" t="s">
        <v>173</v>
      </c>
      <c r="B10" s="39">
        <f t="shared" ref="B10:N10" si="0">SUM(B8:B9)</f>
        <v>0</v>
      </c>
      <c r="C10" s="39">
        <f t="shared" si="0"/>
        <v>-212</v>
      </c>
      <c r="D10" s="39">
        <f t="shared" si="0"/>
        <v>-260</v>
      </c>
      <c r="E10" s="39">
        <f t="shared" si="0"/>
        <v>-273</v>
      </c>
      <c r="F10" s="39">
        <f t="shared" si="0"/>
        <v>-261</v>
      </c>
      <c r="G10" s="39">
        <f t="shared" si="0"/>
        <v>-249</v>
      </c>
      <c r="H10" s="39">
        <f t="shared" si="0"/>
        <v>-258</v>
      </c>
      <c r="I10" s="39">
        <f t="shared" si="0"/>
        <v>-284</v>
      </c>
      <c r="J10" s="39">
        <f t="shared" si="0"/>
        <v>-276</v>
      </c>
      <c r="K10" s="39">
        <f t="shared" si="0"/>
        <v>-291</v>
      </c>
      <c r="L10" s="39">
        <f t="shared" si="0"/>
        <v>-290</v>
      </c>
      <c r="M10" s="39">
        <f t="shared" si="0"/>
        <v>-1255</v>
      </c>
      <c r="N10" s="39">
        <f t="shared" si="0"/>
        <v>-2654</v>
      </c>
    </row>
    <row r="11" spans="1:25" x14ac:dyDescent="0.2">
      <c r="A11" s="20" t="s">
        <v>143</v>
      </c>
      <c r="B11" s="39"/>
      <c r="C11" s="39"/>
      <c r="D11" s="39"/>
      <c r="E11" s="39"/>
      <c r="F11" s="39"/>
      <c r="G11" s="39"/>
      <c r="H11" s="39"/>
      <c r="I11" s="39"/>
      <c r="J11" s="39"/>
      <c r="K11" s="39"/>
      <c r="L11" s="39"/>
      <c r="M11" s="39"/>
      <c r="N11" s="39"/>
    </row>
    <row r="12" spans="1:25" x14ac:dyDescent="0.2">
      <c r="A12" s="20" t="s">
        <v>19</v>
      </c>
      <c r="B12" s="39">
        <v>0</v>
      </c>
      <c r="C12" s="39">
        <v>-12</v>
      </c>
      <c r="D12" s="39">
        <v>-12</v>
      </c>
      <c r="E12" s="39">
        <v>-12</v>
      </c>
      <c r="F12" s="39">
        <v>-12</v>
      </c>
      <c r="G12" s="39">
        <v>-12</v>
      </c>
      <c r="H12" s="39">
        <v>-12</v>
      </c>
      <c r="I12" s="39">
        <v>-12</v>
      </c>
      <c r="J12" s="39">
        <v>-12</v>
      </c>
      <c r="K12" s="39">
        <v>-12</v>
      </c>
      <c r="L12" s="39">
        <v>-12</v>
      </c>
      <c r="M12" s="39">
        <v>-60</v>
      </c>
      <c r="N12" s="39">
        <v>-120</v>
      </c>
    </row>
    <row r="13" spans="1:25" x14ac:dyDescent="0.2">
      <c r="A13" s="20" t="s">
        <v>20</v>
      </c>
      <c r="B13" s="39">
        <v>0</v>
      </c>
      <c r="C13" s="39">
        <v>0</v>
      </c>
      <c r="D13" s="39">
        <v>-58</v>
      </c>
      <c r="E13" s="39">
        <v>-58</v>
      </c>
      <c r="F13" s="39">
        <v>-65</v>
      </c>
      <c r="G13" s="39">
        <v>-66</v>
      </c>
      <c r="H13" s="39">
        <v>-67</v>
      </c>
      <c r="I13" s="39">
        <v>-68</v>
      </c>
      <c r="J13" s="39">
        <v>-78</v>
      </c>
      <c r="K13" s="39">
        <v>-89</v>
      </c>
      <c r="L13" s="39">
        <v>-101</v>
      </c>
      <c r="M13" s="39">
        <v>-247</v>
      </c>
      <c r="N13" s="39">
        <v>-650</v>
      </c>
    </row>
    <row r="14" spans="1:25" x14ac:dyDescent="0.2">
      <c r="A14" s="20" t="s">
        <v>21</v>
      </c>
      <c r="B14" s="39">
        <v>0</v>
      </c>
      <c r="C14" s="39">
        <v>0</v>
      </c>
      <c r="D14" s="39">
        <v>-2081</v>
      </c>
      <c r="E14" s="39">
        <v>-2107</v>
      </c>
      <c r="F14" s="39">
        <v>-2345</v>
      </c>
      <c r="G14" s="39">
        <v>-2388</v>
      </c>
      <c r="H14" s="39">
        <v>-2428</v>
      </c>
      <c r="I14" s="39">
        <v>-2470</v>
      </c>
      <c r="J14" s="39">
        <v>-2498</v>
      </c>
      <c r="K14" s="39">
        <v>-2529</v>
      </c>
      <c r="L14" s="39">
        <v>-2551</v>
      </c>
      <c r="M14" s="39">
        <v>-8921</v>
      </c>
      <c r="N14" s="39">
        <v>-21397</v>
      </c>
    </row>
    <row r="15" spans="1:25" x14ac:dyDescent="0.2">
      <c r="A15" s="20" t="s">
        <v>22</v>
      </c>
      <c r="B15" s="40">
        <v>0</v>
      </c>
      <c r="C15" s="40">
        <v>0</v>
      </c>
      <c r="D15" s="40">
        <v>0</v>
      </c>
      <c r="E15" s="40">
        <v>0</v>
      </c>
      <c r="F15" s="40">
        <v>-384</v>
      </c>
      <c r="G15" s="40">
        <v>-387</v>
      </c>
      <c r="H15" s="40">
        <v>-396</v>
      </c>
      <c r="I15" s="40">
        <v>-403</v>
      </c>
      <c r="J15" s="40">
        <v>-410</v>
      </c>
      <c r="K15" s="40">
        <v>-417</v>
      </c>
      <c r="L15" s="40">
        <v>-421</v>
      </c>
      <c r="M15" s="40">
        <v>-771</v>
      </c>
      <c r="N15" s="40">
        <v>-2818</v>
      </c>
    </row>
    <row r="16" spans="1:25" x14ac:dyDescent="0.2">
      <c r="A16" s="20" t="s">
        <v>309</v>
      </c>
      <c r="B16" s="39">
        <f>SUM(B12:B15)</f>
        <v>0</v>
      </c>
      <c r="C16" s="39">
        <f t="shared" ref="C16:N16" si="1">SUM(C12:C15)</f>
        <v>-12</v>
      </c>
      <c r="D16" s="39">
        <f t="shared" si="1"/>
        <v>-2151</v>
      </c>
      <c r="E16" s="39">
        <f t="shared" si="1"/>
        <v>-2177</v>
      </c>
      <c r="F16" s="39">
        <f t="shared" si="1"/>
        <v>-2806</v>
      </c>
      <c r="G16" s="39">
        <f t="shared" si="1"/>
        <v>-2853</v>
      </c>
      <c r="H16" s="39">
        <f t="shared" si="1"/>
        <v>-2903</v>
      </c>
      <c r="I16" s="39">
        <f t="shared" si="1"/>
        <v>-2953</v>
      </c>
      <c r="J16" s="39">
        <f t="shared" si="1"/>
        <v>-2998</v>
      </c>
      <c r="K16" s="39">
        <f t="shared" si="1"/>
        <v>-3047</v>
      </c>
      <c r="L16" s="39">
        <f t="shared" si="1"/>
        <v>-3085</v>
      </c>
      <c r="M16" s="39">
        <f t="shared" si="1"/>
        <v>-9999</v>
      </c>
      <c r="N16" s="39">
        <f t="shared" si="1"/>
        <v>-24985</v>
      </c>
    </row>
    <row r="17" spans="1:25" x14ac:dyDescent="0.2">
      <c r="A17" s="20" t="s">
        <v>144</v>
      </c>
      <c r="B17" s="39"/>
      <c r="C17" s="39"/>
      <c r="D17" s="39"/>
      <c r="E17" s="39"/>
      <c r="F17" s="39"/>
      <c r="G17" s="39"/>
      <c r="H17" s="39"/>
      <c r="I17" s="39"/>
      <c r="J17" s="39"/>
      <c r="K17" s="39"/>
      <c r="L17" s="39"/>
      <c r="M17" s="39"/>
      <c r="N17" s="39"/>
    </row>
    <row r="18" spans="1:25" x14ac:dyDescent="0.2">
      <c r="A18" s="20" t="s">
        <v>16</v>
      </c>
      <c r="B18" s="39">
        <v>0</v>
      </c>
      <c r="C18" s="39">
        <v>-103</v>
      </c>
      <c r="D18" s="39">
        <v>-128</v>
      </c>
      <c r="E18" s="39">
        <v>-138</v>
      </c>
      <c r="F18" s="39">
        <v>-91</v>
      </c>
      <c r="G18" s="39">
        <v>-92</v>
      </c>
      <c r="H18" s="39">
        <v>-93</v>
      </c>
      <c r="I18" s="39">
        <v>-93</v>
      </c>
      <c r="J18" s="39">
        <v>-93</v>
      </c>
      <c r="K18" s="39">
        <v>-93</v>
      </c>
      <c r="L18" s="39">
        <v>-93</v>
      </c>
      <c r="M18" s="39">
        <v>-552</v>
      </c>
      <c r="N18" s="39">
        <v>-1017</v>
      </c>
    </row>
    <row r="19" spans="1:25" x14ac:dyDescent="0.2">
      <c r="A19" s="20" t="s">
        <v>18</v>
      </c>
      <c r="B19" s="39">
        <v>0</v>
      </c>
      <c r="C19" s="39">
        <v>-480</v>
      </c>
      <c r="D19" s="39">
        <v>-482</v>
      </c>
      <c r="E19" s="39">
        <v>-487</v>
      </c>
      <c r="F19" s="39">
        <v>-490</v>
      </c>
      <c r="G19" s="39">
        <v>-500</v>
      </c>
      <c r="H19" s="39">
        <v>-508</v>
      </c>
      <c r="I19" s="39">
        <v>-515</v>
      </c>
      <c r="J19" s="39">
        <v>-525</v>
      </c>
      <c r="K19" s="39">
        <v>-527</v>
      </c>
      <c r="L19" s="39">
        <v>-526</v>
      </c>
      <c r="M19" s="39">
        <v>-2439</v>
      </c>
      <c r="N19" s="39">
        <v>-5040</v>
      </c>
    </row>
    <row r="20" spans="1:25" x14ac:dyDescent="0.2">
      <c r="A20" s="20" t="s">
        <v>139</v>
      </c>
      <c r="B20" s="40">
        <v>0</v>
      </c>
      <c r="C20" s="40">
        <v>0</v>
      </c>
      <c r="D20" s="40">
        <v>-40</v>
      </c>
      <c r="E20" s="40">
        <v>-40</v>
      </c>
      <c r="F20" s="40">
        <v>-40</v>
      </c>
      <c r="G20" s="40">
        <v>-40</v>
      </c>
      <c r="H20" s="40">
        <v>-40</v>
      </c>
      <c r="I20" s="40">
        <v>-40</v>
      </c>
      <c r="J20" s="40">
        <v>-40</v>
      </c>
      <c r="K20" s="40">
        <v>-40</v>
      </c>
      <c r="L20" s="40">
        <v>-40</v>
      </c>
      <c r="M20" s="40">
        <v>-160</v>
      </c>
      <c r="N20" s="40">
        <v>-360</v>
      </c>
    </row>
    <row r="21" spans="1:25" x14ac:dyDescent="0.2">
      <c r="A21" s="20" t="s">
        <v>310</v>
      </c>
      <c r="B21" s="39">
        <f>SUM(B18:B20)</f>
        <v>0</v>
      </c>
      <c r="C21" s="39">
        <f t="shared" ref="C21:N21" si="2">SUM(C18:C20)</f>
        <v>-583</v>
      </c>
      <c r="D21" s="39">
        <f t="shared" si="2"/>
        <v>-650</v>
      </c>
      <c r="E21" s="39">
        <f t="shared" si="2"/>
        <v>-665</v>
      </c>
      <c r="F21" s="39">
        <f t="shared" si="2"/>
        <v>-621</v>
      </c>
      <c r="G21" s="39">
        <f t="shared" si="2"/>
        <v>-632</v>
      </c>
      <c r="H21" s="39">
        <f t="shared" si="2"/>
        <v>-641</v>
      </c>
      <c r="I21" s="39">
        <f t="shared" si="2"/>
        <v>-648</v>
      </c>
      <c r="J21" s="39">
        <f t="shared" si="2"/>
        <v>-658</v>
      </c>
      <c r="K21" s="39">
        <f t="shared" si="2"/>
        <v>-660</v>
      </c>
      <c r="L21" s="39">
        <f t="shared" si="2"/>
        <v>-659</v>
      </c>
      <c r="M21" s="39">
        <f t="shared" si="2"/>
        <v>-3151</v>
      </c>
      <c r="N21" s="39">
        <f t="shared" si="2"/>
        <v>-6417</v>
      </c>
    </row>
    <row r="22" spans="1:25" x14ac:dyDescent="0.2">
      <c r="A22" s="20" t="s">
        <v>138</v>
      </c>
      <c r="B22" s="39">
        <v>0</v>
      </c>
      <c r="C22" s="39">
        <v>-215</v>
      </c>
      <c r="D22" s="39">
        <v>-427</v>
      </c>
      <c r="E22" s="39">
        <v>-672</v>
      </c>
      <c r="F22" s="39">
        <v>-892</v>
      </c>
      <c r="G22" s="39">
        <v>-1094</v>
      </c>
      <c r="H22" s="39">
        <v>-1131</v>
      </c>
      <c r="I22" s="39">
        <v>-1171</v>
      </c>
      <c r="J22" s="39">
        <v>-1181</v>
      </c>
      <c r="K22" s="39">
        <v>-1181</v>
      </c>
      <c r="L22" s="39">
        <v>-1181</v>
      </c>
      <c r="M22" s="39">
        <v>-3300</v>
      </c>
      <c r="N22" s="39">
        <v>-9145</v>
      </c>
    </row>
    <row r="23" spans="1:25" x14ac:dyDescent="0.2">
      <c r="A23" s="20" t="s">
        <v>141</v>
      </c>
      <c r="B23" s="39">
        <v>0</v>
      </c>
      <c r="C23" s="39">
        <v>-166</v>
      </c>
      <c r="D23" s="39">
        <v>-166</v>
      </c>
      <c r="E23" s="39">
        <v>-166</v>
      </c>
      <c r="F23" s="39">
        <v>-166</v>
      </c>
      <c r="G23" s="39">
        <v>-166</v>
      </c>
      <c r="H23" s="39">
        <v>-166</v>
      </c>
      <c r="I23" s="39">
        <v>-166</v>
      </c>
      <c r="J23" s="39">
        <v>-166</v>
      </c>
      <c r="K23" s="39">
        <v>-166</v>
      </c>
      <c r="L23" s="39">
        <v>-166</v>
      </c>
      <c r="M23" s="39">
        <v>-830</v>
      </c>
      <c r="N23" s="39">
        <v>-1660</v>
      </c>
    </row>
    <row r="24" spans="1:25" x14ac:dyDescent="0.2">
      <c r="A24" s="20" t="s">
        <v>145</v>
      </c>
      <c r="B24" s="39"/>
      <c r="C24" s="39"/>
      <c r="D24" s="39"/>
      <c r="E24" s="39"/>
      <c r="F24" s="39"/>
      <c r="G24" s="39"/>
      <c r="H24" s="39"/>
      <c r="I24" s="39"/>
      <c r="J24" s="39"/>
      <c r="K24" s="39"/>
      <c r="L24" s="39"/>
      <c r="M24" s="39"/>
      <c r="N24" s="39"/>
    </row>
    <row r="25" spans="1:25" x14ac:dyDescent="0.2">
      <c r="A25" s="20" t="s">
        <v>146</v>
      </c>
      <c r="B25" s="39">
        <v>0</v>
      </c>
      <c r="C25" s="39">
        <v>0</v>
      </c>
      <c r="D25" s="39">
        <v>-660</v>
      </c>
      <c r="E25" s="39">
        <v>-660</v>
      </c>
      <c r="F25" s="39">
        <v>-660</v>
      </c>
      <c r="G25" s="39">
        <v>-660</v>
      </c>
      <c r="H25" s="39">
        <v>-660</v>
      </c>
      <c r="I25" s="39">
        <v>-660</v>
      </c>
      <c r="J25" s="39">
        <v>-660</v>
      </c>
      <c r="K25" s="39">
        <v>-660</v>
      </c>
      <c r="L25" s="39">
        <v>-660</v>
      </c>
      <c r="M25" s="39">
        <v>-2640</v>
      </c>
      <c r="N25" s="39">
        <v>-5940</v>
      </c>
    </row>
    <row r="26" spans="1:25" x14ac:dyDescent="0.2">
      <c r="A26" s="20" t="s">
        <v>147</v>
      </c>
      <c r="B26" s="40">
        <v>0</v>
      </c>
      <c r="C26" s="40">
        <v>-30</v>
      </c>
      <c r="D26" s="40">
        <v>-15</v>
      </c>
      <c r="E26" s="40">
        <v>0</v>
      </c>
      <c r="F26" s="40">
        <v>0</v>
      </c>
      <c r="G26" s="40">
        <v>0</v>
      </c>
      <c r="H26" s="40">
        <v>0</v>
      </c>
      <c r="I26" s="40">
        <v>0</v>
      </c>
      <c r="J26" s="40">
        <v>0</v>
      </c>
      <c r="K26" s="40">
        <v>0</v>
      </c>
      <c r="L26" s="40">
        <v>0</v>
      </c>
      <c r="M26" s="40">
        <v>-45</v>
      </c>
      <c r="N26" s="40">
        <v>-45</v>
      </c>
    </row>
    <row r="27" spans="1:25" x14ac:dyDescent="0.2">
      <c r="A27" s="20" t="s">
        <v>251</v>
      </c>
      <c r="B27" s="39">
        <f>SUM(B25:B26)</f>
        <v>0</v>
      </c>
      <c r="C27" s="39">
        <f t="shared" ref="C27:N27" si="3">SUM(C25:C26)</f>
        <v>-30</v>
      </c>
      <c r="D27" s="39">
        <f t="shared" si="3"/>
        <v>-675</v>
      </c>
      <c r="E27" s="39">
        <f t="shared" si="3"/>
        <v>-660</v>
      </c>
      <c r="F27" s="39">
        <f t="shared" si="3"/>
        <v>-660</v>
      </c>
      <c r="G27" s="39">
        <f t="shared" si="3"/>
        <v>-660</v>
      </c>
      <c r="H27" s="39">
        <f t="shared" si="3"/>
        <v>-660</v>
      </c>
      <c r="I27" s="39">
        <f t="shared" si="3"/>
        <v>-660</v>
      </c>
      <c r="J27" s="39">
        <f t="shared" si="3"/>
        <v>-660</v>
      </c>
      <c r="K27" s="39">
        <f t="shared" si="3"/>
        <v>-660</v>
      </c>
      <c r="L27" s="39">
        <f t="shared" si="3"/>
        <v>-660</v>
      </c>
      <c r="M27" s="39">
        <f t="shared" si="3"/>
        <v>-2685</v>
      </c>
      <c r="N27" s="39">
        <f t="shared" si="3"/>
        <v>-5985</v>
      </c>
    </row>
    <row r="28" spans="1:25" x14ac:dyDescent="0.2">
      <c r="A28" s="20" t="s">
        <v>15</v>
      </c>
      <c r="B28" s="39">
        <v>0</v>
      </c>
      <c r="C28" s="39">
        <v>-415</v>
      </c>
      <c r="D28" s="39">
        <v>-436</v>
      </c>
      <c r="E28" s="39">
        <v>-457</v>
      </c>
      <c r="F28" s="39">
        <v>-479</v>
      </c>
      <c r="G28" s="39">
        <v>-502</v>
      </c>
      <c r="H28" s="39">
        <v>-524</v>
      </c>
      <c r="I28" s="39">
        <v>-546</v>
      </c>
      <c r="J28" s="39">
        <v>-570</v>
      </c>
      <c r="K28" s="39">
        <v>-594</v>
      </c>
      <c r="L28" s="39">
        <v>-618</v>
      </c>
      <c r="M28" s="39">
        <v>-2289</v>
      </c>
      <c r="N28" s="39">
        <v>-5141</v>
      </c>
    </row>
    <row r="29" spans="1:25" x14ac:dyDescent="0.2">
      <c r="A29" s="20" t="s">
        <v>14</v>
      </c>
      <c r="B29" s="40">
        <v>0</v>
      </c>
      <c r="C29" s="40">
        <v>-20</v>
      </c>
      <c r="D29" s="40">
        <v>-125</v>
      </c>
      <c r="E29" s="40">
        <v>-155</v>
      </c>
      <c r="F29" s="40">
        <v>-187</v>
      </c>
      <c r="G29" s="40">
        <v>-192</v>
      </c>
      <c r="H29" s="40">
        <v>-197</v>
      </c>
      <c r="I29" s="40">
        <v>-202</v>
      </c>
      <c r="J29" s="40">
        <v>-207</v>
      </c>
      <c r="K29" s="40">
        <v>-212</v>
      </c>
      <c r="L29" s="40">
        <v>-217</v>
      </c>
      <c r="M29" s="40">
        <v>-679</v>
      </c>
      <c r="N29" s="40">
        <v>-1714</v>
      </c>
    </row>
    <row r="30" spans="1:25" x14ac:dyDescent="0.2">
      <c r="A30" s="10" t="s">
        <v>23</v>
      </c>
      <c r="B30" s="39">
        <f>SUM(B27:B29,B21:B23,B16,B10)</f>
        <v>0</v>
      </c>
      <c r="C30" s="39">
        <f t="shared" ref="C30:N30" si="4">SUM(C27:C29,C21:C23,C16,C10)</f>
        <v>-1653</v>
      </c>
      <c r="D30" s="39">
        <f t="shared" si="4"/>
        <v>-4890</v>
      </c>
      <c r="E30" s="39">
        <f t="shared" si="4"/>
        <v>-5225</v>
      </c>
      <c r="F30" s="39">
        <f t="shared" si="4"/>
        <v>-6072</v>
      </c>
      <c r="G30" s="39">
        <f t="shared" si="4"/>
        <v>-6348</v>
      </c>
      <c r="H30" s="39">
        <f t="shared" si="4"/>
        <v>-6480</v>
      </c>
      <c r="I30" s="39">
        <f t="shared" si="4"/>
        <v>-6630</v>
      </c>
      <c r="J30" s="39">
        <f t="shared" si="4"/>
        <v>-6716</v>
      </c>
      <c r="K30" s="39">
        <f t="shared" si="4"/>
        <v>-6811</v>
      </c>
      <c r="L30" s="39">
        <f t="shared" si="4"/>
        <v>-6876</v>
      </c>
      <c r="M30" s="39">
        <f t="shared" si="4"/>
        <v>-24188</v>
      </c>
      <c r="N30" s="39">
        <f t="shared" si="4"/>
        <v>-57701</v>
      </c>
      <c r="Y30">
        <v>1</v>
      </c>
    </row>
    <row r="31" spans="1:25" x14ac:dyDescent="0.2">
      <c r="A31" s="10" t="s">
        <v>24</v>
      </c>
      <c r="B31" s="17"/>
      <c r="C31" s="17"/>
      <c r="D31" s="17"/>
      <c r="E31" s="17"/>
      <c r="F31" s="17"/>
      <c r="G31" s="17"/>
      <c r="H31" s="17"/>
      <c r="I31" s="17"/>
      <c r="J31" s="17"/>
      <c r="K31" s="17"/>
      <c r="L31" s="17"/>
      <c r="M31" s="17"/>
      <c r="N31" s="17"/>
      <c r="Y31">
        <v>1</v>
      </c>
    </row>
    <row r="32" spans="1:25" ht="14.25" x14ac:dyDescent="0.2">
      <c r="A32" s="20" t="s">
        <v>360</v>
      </c>
      <c r="B32" s="39">
        <v>0</v>
      </c>
      <c r="C32" s="39">
        <v>-936</v>
      </c>
      <c r="D32" s="39">
        <v>-3647</v>
      </c>
      <c r="E32" s="39">
        <v>-5780</v>
      </c>
      <c r="F32" s="39">
        <v>-6845</v>
      </c>
      <c r="G32" s="39">
        <v>-6951</v>
      </c>
      <c r="H32" s="39">
        <v>-6956</v>
      </c>
      <c r="I32" s="39">
        <v>-7178</v>
      </c>
      <c r="J32" s="39">
        <v>-7151</v>
      </c>
      <c r="K32" s="39">
        <v>-7105</v>
      </c>
      <c r="L32" s="39">
        <v>-7216</v>
      </c>
      <c r="M32" s="39">
        <v>-24159</v>
      </c>
      <c r="N32" s="39">
        <v>-59765</v>
      </c>
    </row>
    <row r="33" spans="1:25" x14ac:dyDescent="0.2">
      <c r="A33" s="20" t="s">
        <v>149</v>
      </c>
      <c r="B33" s="39">
        <v>0</v>
      </c>
      <c r="C33" s="39">
        <v>-1942</v>
      </c>
      <c r="D33" s="39">
        <v>-2533</v>
      </c>
      <c r="E33" s="39">
        <v>-2682</v>
      </c>
      <c r="F33" s="39">
        <v>-2728</v>
      </c>
      <c r="G33" s="39">
        <v>-2749</v>
      </c>
      <c r="H33" s="39">
        <v>-2850</v>
      </c>
      <c r="I33" s="39">
        <v>-2929</v>
      </c>
      <c r="J33" s="39">
        <v>-3003</v>
      </c>
      <c r="K33" s="39">
        <v>-3053</v>
      </c>
      <c r="L33" s="39">
        <v>-3088</v>
      </c>
      <c r="M33" s="39">
        <v>-12634</v>
      </c>
      <c r="N33" s="39">
        <v>-27557</v>
      </c>
    </row>
    <row r="34" spans="1:25" x14ac:dyDescent="0.2">
      <c r="A34" s="20" t="s">
        <v>175</v>
      </c>
      <c r="B34" s="39">
        <v>0</v>
      </c>
      <c r="C34" s="39">
        <v>-194</v>
      </c>
      <c r="D34" s="39">
        <v>-321</v>
      </c>
      <c r="E34" s="39">
        <v>-437</v>
      </c>
      <c r="F34" s="39">
        <v>-507</v>
      </c>
      <c r="G34" s="39">
        <v>-541</v>
      </c>
      <c r="H34" s="39">
        <v>-554</v>
      </c>
      <c r="I34" s="39">
        <v>-581</v>
      </c>
      <c r="J34" s="39">
        <v>-588</v>
      </c>
      <c r="K34" s="39">
        <v>-570</v>
      </c>
      <c r="L34" s="39">
        <v>-607</v>
      </c>
      <c r="M34" s="39">
        <v>-2000</v>
      </c>
      <c r="N34" s="39">
        <v>-4900</v>
      </c>
    </row>
    <row r="35" spans="1:25" x14ac:dyDescent="0.2">
      <c r="A35" s="20" t="s">
        <v>25</v>
      </c>
      <c r="B35" s="39">
        <v>0</v>
      </c>
      <c r="C35" s="39">
        <v>-377</v>
      </c>
      <c r="D35" s="39">
        <v>-1180</v>
      </c>
      <c r="E35" s="39">
        <v>-1663</v>
      </c>
      <c r="F35" s="39">
        <v>-2048</v>
      </c>
      <c r="G35" s="39">
        <v>-2216</v>
      </c>
      <c r="H35" s="39">
        <v>-2285</v>
      </c>
      <c r="I35" s="39">
        <v>-2229</v>
      </c>
      <c r="J35" s="39">
        <v>-2111</v>
      </c>
      <c r="K35" s="39">
        <v>-2136</v>
      </c>
      <c r="L35" s="39">
        <v>-2077</v>
      </c>
      <c r="M35" s="39">
        <v>-7484</v>
      </c>
      <c r="N35" s="39">
        <v>-18322</v>
      </c>
    </row>
    <row r="36" spans="1:25" x14ac:dyDescent="0.2">
      <c r="A36" s="20" t="s">
        <v>26</v>
      </c>
      <c r="B36" s="39">
        <v>0</v>
      </c>
      <c r="C36" s="39">
        <v>-1911</v>
      </c>
      <c r="D36" s="39">
        <v>-3348</v>
      </c>
      <c r="E36" s="39">
        <v>-4508</v>
      </c>
      <c r="F36" s="39">
        <v>-5265</v>
      </c>
      <c r="G36" s="39">
        <v>-5738</v>
      </c>
      <c r="H36" s="39">
        <v>-5945</v>
      </c>
      <c r="I36" s="39">
        <v>-6100</v>
      </c>
      <c r="J36" s="39">
        <v>-6198</v>
      </c>
      <c r="K36" s="39">
        <v>-6508</v>
      </c>
      <c r="L36" s="39">
        <v>-6651</v>
      </c>
      <c r="M36" s="39">
        <v>-20770</v>
      </c>
      <c r="N36" s="39">
        <v>-52172</v>
      </c>
    </row>
    <row r="37" spans="1:25" x14ac:dyDescent="0.2">
      <c r="A37" s="20" t="s">
        <v>27</v>
      </c>
      <c r="B37" s="39">
        <v>0</v>
      </c>
      <c r="C37" s="39">
        <v>-466</v>
      </c>
      <c r="D37" s="39">
        <v>0</v>
      </c>
      <c r="E37" s="39">
        <v>0</v>
      </c>
      <c r="F37" s="39">
        <v>0</v>
      </c>
      <c r="G37" s="39">
        <v>0</v>
      </c>
      <c r="H37" s="39">
        <v>0</v>
      </c>
      <c r="I37" s="39">
        <v>0</v>
      </c>
      <c r="J37" s="39">
        <v>0</v>
      </c>
      <c r="K37" s="39">
        <v>0</v>
      </c>
      <c r="L37" s="39">
        <v>0</v>
      </c>
      <c r="M37" s="39">
        <v>-466</v>
      </c>
      <c r="N37" s="39">
        <v>-466</v>
      </c>
    </row>
    <row r="38" spans="1:25" x14ac:dyDescent="0.2">
      <c r="A38" s="20" t="s">
        <v>226</v>
      </c>
      <c r="B38" s="39">
        <v>0</v>
      </c>
      <c r="C38" s="39">
        <v>0</v>
      </c>
      <c r="D38" s="39">
        <v>0</v>
      </c>
      <c r="E38" s="39">
        <v>0</v>
      </c>
      <c r="F38" s="39">
        <v>0</v>
      </c>
      <c r="G38" s="39">
        <v>0</v>
      </c>
      <c r="H38" s="39">
        <v>0</v>
      </c>
      <c r="I38" s="39">
        <v>0</v>
      </c>
      <c r="J38" s="39">
        <v>0</v>
      </c>
      <c r="K38" s="39">
        <v>0</v>
      </c>
      <c r="L38" s="39">
        <v>0</v>
      </c>
      <c r="M38" s="39">
        <f>SUM(C38:G38)</f>
        <v>0</v>
      </c>
      <c r="N38" s="39">
        <f>SUM(C38:L38)</f>
        <v>0</v>
      </c>
    </row>
    <row r="39" spans="1:25" x14ac:dyDescent="0.2">
      <c r="A39" s="20" t="s">
        <v>152</v>
      </c>
      <c r="B39" s="39">
        <v>0</v>
      </c>
      <c r="C39" s="39">
        <v>-181</v>
      </c>
      <c r="D39" s="39">
        <v>-895</v>
      </c>
      <c r="E39" s="39">
        <v>-1430</v>
      </c>
      <c r="F39" s="39">
        <v>-1894</v>
      </c>
      <c r="G39" s="39">
        <v>-2361</v>
      </c>
      <c r="H39" s="39">
        <v>-2919</v>
      </c>
      <c r="I39" s="39">
        <v>-3684</v>
      </c>
      <c r="J39" s="39">
        <v>-4282</v>
      </c>
      <c r="K39" s="39">
        <v>-4723</v>
      </c>
      <c r="L39" s="39">
        <v>-5212</v>
      </c>
      <c r="M39" s="39">
        <v>-6761</v>
      </c>
      <c r="N39" s="39">
        <v>-27581</v>
      </c>
    </row>
    <row r="40" spans="1:25" x14ac:dyDescent="0.2">
      <c r="A40" s="20" t="s">
        <v>151</v>
      </c>
      <c r="B40" s="39">
        <v>0</v>
      </c>
      <c r="C40" s="39">
        <v>71</v>
      </c>
      <c r="D40" s="39">
        <v>467</v>
      </c>
      <c r="E40" s="39">
        <v>1126</v>
      </c>
      <c r="F40" s="39">
        <v>1804</v>
      </c>
      <c r="G40" s="39">
        <v>2258</v>
      </c>
      <c r="H40" s="39">
        <v>2559</v>
      </c>
      <c r="I40" s="39">
        <v>2820</v>
      </c>
      <c r="J40" s="39">
        <v>3039</v>
      </c>
      <c r="K40" s="39">
        <v>3247</v>
      </c>
      <c r="L40" s="39">
        <v>3454</v>
      </c>
      <c r="M40" s="39">
        <v>5726</v>
      </c>
      <c r="N40" s="39">
        <v>20845</v>
      </c>
    </row>
    <row r="41" spans="1:25" ht="14.25" x14ac:dyDescent="0.2">
      <c r="A41" s="20" t="s">
        <v>361</v>
      </c>
      <c r="B41" s="39">
        <v>0</v>
      </c>
      <c r="C41" s="39">
        <v>0</v>
      </c>
      <c r="D41" s="39">
        <v>0</v>
      </c>
      <c r="E41" s="39">
        <v>0</v>
      </c>
      <c r="F41" s="39">
        <v>0</v>
      </c>
      <c r="G41" s="39">
        <v>0</v>
      </c>
      <c r="H41" s="39">
        <v>0</v>
      </c>
      <c r="I41" s="39">
        <v>0</v>
      </c>
      <c r="J41" s="39">
        <v>0</v>
      </c>
      <c r="K41" s="39">
        <v>0</v>
      </c>
      <c r="L41" s="39">
        <v>0</v>
      </c>
      <c r="M41" s="39">
        <f>SUM(C41:G41)</f>
        <v>0</v>
      </c>
      <c r="N41" s="39">
        <f>SUM(C41:L41)</f>
        <v>0</v>
      </c>
    </row>
    <row r="42" spans="1:25" x14ac:dyDescent="0.2">
      <c r="A42" s="20" t="s">
        <v>28</v>
      </c>
      <c r="B42" s="39">
        <v>0</v>
      </c>
      <c r="C42" s="39">
        <v>12</v>
      </c>
      <c r="D42" s="39">
        <v>29</v>
      </c>
      <c r="E42" s="39">
        <v>35</v>
      </c>
      <c r="F42" s="39">
        <v>41</v>
      </c>
      <c r="G42" s="39">
        <v>46</v>
      </c>
      <c r="H42" s="39">
        <v>46</v>
      </c>
      <c r="I42" s="39">
        <v>48</v>
      </c>
      <c r="J42" s="39">
        <v>48</v>
      </c>
      <c r="K42" s="39">
        <v>49</v>
      </c>
      <c r="L42" s="39">
        <v>51</v>
      </c>
      <c r="M42" s="39">
        <v>163</v>
      </c>
      <c r="N42" s="39">
        <v>405</v>
      </c>
    </row>
    <row r="43" spans="1:25" s="18" customFormat="1" x14ac:dyDescent="0.2">
      <c r="A43" s="20" t="s">
        <v>29</v>
      </c>
      <c r="B43" s="39">
        <v>0</v>
      </c>
      <c r="C43" s="39">
        <v>10</v>
      </c>
      <c r="D43" s="39">
        <v>22</v>
      </c>
      <c r="E43" s="39">
        <v>23</v>
      </c>
      <c r="F43" s="39">
        <v>23</v>
      </c>
      <c r="G43" s="39">
        <v>23</v>
      </c>
      <c r="H43" s="39">
        <v>23</v>
      </c>
      <c r="I43" s="39">
        <v>23</v>
      </c>
      <c r="J43" s="39">
        <v>23</v>
      </c>
      <c r="K43" s="39">
        <v>24</v>
      </c>
      <c r="L43" s="39">
        <v>24</v>
      </c>
      <c r="M43" s="39">
        <v>101</v>
      </c>
      <c r="N43" s="39">
        <v>218</v>
      </c>
    </row>
    <row r="44" spans="1:25" x14ac:dyDescent="0.2">
      <c r="A44" s="20" t="s">
        <v>225</v>
      </c>
      <c r="B44" s="39">
        <v>0</v>
      </c>
      <c r="C44" s="39">
        <v>-22</v>
      </c>
      <c r="D44" s="39">
        <v>-51</v>
      </c>
      <c r="E44" s="39">
        <v>-58</v>
      </c>
      <c r="F44" s="39">
        <v>-64</v>
      </c>
      <c r="G44" s="39">
        <v>-69</v>
      </c>
      <c r="H44" s="39">
        <v>-69</v>
      </c>
      <c r="I44" s="39">
        <v>-71</v>
      </c>
      <c r="J44" s="39">
        <v>-71</v>
      </c>
      <c r="K44" s="39">
        <v>-73</v>
      </c>
      <c r="L44" s="39">
        <v>-75</v>
      </c>
      <c r="M44" s="39">
        <v>-264</v>
      </c>
      <c r="N44" s="39">
        <v>-623</v>
      </c>
    </row>
    <row r="45" spans="1:25" x14ac:dyDescent="0.2">
      <c r="A45" s="20" t="s">
        <v>252</v>
      </c>
      <c r="B45" s="39">
        <v>0</v>
      </c>
      <c r="C45" s="39">
        <v>-2</v>
      </c>
      <c r="D45" s="39">
        <v>-4</v>
      </c>
      <c r="E45" s="39">
        <v>-4</v>
      </c>
      <c r="F45" s="39">
        <v>-4</v>
      </c>
      <c r="G45" s="39">
        <v>-4</v>
      </c>
      <c r="H45" s="39">
        <v>-4</v>
      </c>
      <c r="I45" s="39">
        <v>-4</v>
      </c>
      <c r="J45" s="39">
        <v>-4</v>
      </c>
      <c r="K45" s="39">
        <v>-4</v>
      </c>
      <c r="L45" s="39">
        <v>-4</v>
      </c>
      <c r="M45" s="39">
        <v>-18</v>
      </c>
      <c r="N45" s="39">
        <v>-38</v>
      </c>
    </row>
    <row r="46" spans="1:25" ht="14.25" x14ac:dyDescent="0.2">
      <c r="A46" s="20" t="s">
        <v>362</v>
      </c>
      <c r="B46" s="40">
        <v>0</v>
      </c>
      <c r="C46" s="40">
        <v>893</v>
      </c>
      <c r="D46" s="40">
        <v>4847</v>
      </c>
      <c r="E46" s="40">
        <v>4928</v>
      </c>
      <c r="F46" s="40">
        <v>5006</v>
      </c>
      <c r="G46" s="40">
        <v>4974</v>
      </c>
      <c r="H46" s="40">
        <v>5036</v>
      </c>
      <c r="I46" s="40">
        <v>4916</v>
      </c>
      <c r="J46" s="40">
        <v>4934</v>
      </c>
      <c r="K46" s="40">
        <v>4960</v>
      </c>
      <c r="L46" s="40">
        <v>4994</v>
      </c>
      <c r="M46" s="40">
        <v>20648</v>
      </c>
      <c r="N46" s="40">
        <v>45488</v>
      </c>
    </row>
    <row r="47" spans="1:25" x14ac:dyDescent="0.2">
      <c r="A47" s="10" t="s">
        <v>30</v>
      </c>
      <c r="B47" s="39">
        <f t="shared" ref="B47:N47" si="5">SUM(B32:B46)</f>
        <v>0</v>
      </c>
      <c r="C47" s="39">
        <f t="shared" si="5"/>
        <v>-5045</v>
      </c>
      <c r="D47" s="39">
        <f t="shared" si="5"/>
        <v>-6614</v>
      </c>
      <c r="E47" s="39">
        <f t="shared" si="5"/>
        <v>-10450</v>
      </c>
      <c r="F47" s="39">
        <f t="shared" si="5"/>
        <v>-12481</v>
      </c>
      <c r="G47" s="39">
        <f t="shared" si="5"/>
        <v>-13328</v>
      </c>
      <c r="H47" s="39">
        <f t="shared" si="5"/>
        <v>-13918</v>
      </c>
      <c r="I47" s="39">
        <f t="shared" si="5"/>
        <v>-14969</v>
      </c>
      <c r="J47" s="39">
        <f t="shared" si="5"/>
        <v>-15364</v>
      </c>
      <c r="K47" s="39">
        <f t="shared" si="5"/>
        <v>-15892</v>
      </c>
      <c r="L47" s="39">
        <f t="shared" si="5"/>
        <v>-16407</v>
      </c>
      <c r="M47" s="39">
        <f t="shared" si="5"/>
        <v>-47918</v>
      </c>
      <c r="N47" s="39">
        <f t="shared" si="5"/>
        <v>-124468</v>
      </c>
      <c r="Y47">
        <v>1</v>
      </c>
    </row>
    <row r="48" spans="1:25" x14ac:dyDescent="0.2">
      <c r="A48" s="10" t="s">
        <v>31</v>
      </c>
      <c r="B48" s="17"/>
      <c r="C48" s="17"/>
      <c r="D48" s="17"/>
      <c r="E48" s="17"/>
      <c r="F48" s="17"/>
      <c r="G48" s="17"/>
      <c r="H48" s="17"/>
      <c r="I48" s="17"/>
      <c r="J48" s="17"/>
      <c r="K48" s="17"/>
      <c r="L48" s="17"/>
      <c r="M48" s="17"/>
      <c r="N48" s="17"/>
      <c r="Y48">
        <v>1</v>
      </c>
    </row>
    <row r="49" spans="1:25" x14ac:dyDescent="0.2">
      <c r="A49" s="20" t="s">
        <v>246</v>
      </c>
      <c r="B49" s="39">
        <v>0</v>
      </c>
      <c r="C49" s="39">
        <v>0</v>
      </c>
      <c r="D49" s="39">
        <v>-794</v>
      </c>
      <c r="E49" s="39">
        <v>0</v>
      </c>
      <c r="F49" s="39">
        <v>0</v>
      </c>
      <c r="G49" s="39">
        <v>0</v>
      </c>
      <c r="H49" s="39">
        <v>0</v>
      </c>
      <c r="I49" s="39">
        <v>0</v>
      </c>
      <c r="J49" s="39">
        <v>0</v>
      </c>
      <c r="K49" s="39">
        <v>0</v>
      </c>
      <c r="L49" s="39">
        <v>0</v>
      </c>
      <c r="M49" s="39">
        <v>-794</v>
      </c>
      <c r="N49" s="39">
        <v>-794</v>
      </c>
    </row>
    <row r="50" spans="1:25" x14ac:dyDescent="0.2">
      <c r="A50" s="20" t="s">
        <v>32</v>
      </c>
      <c r="B50" s="39">
        <v>0</v>
      </c>
      <c r="C50" s="39">
        <v>0</v>
      </c>
      <c r="D50" s="39">
        <v>-15</v>
      </c>
      <c r="E50" s="39">
        <v>0</v>
      </c>
      <c r="F50" s="39">
        <v>0</v>
      </c>
      <c r="G50" s="39">
        <v>0</v>
      </c>
      <c r="H50" s="39">
        <v>0</v>
      </c>
      <c r="I50" s="39">
        <v>0</v>
      </c>
      <c r="J50" s="39">
        <v>0</v>
      </c>
      <c r="K50" s="39">
        <v>0</v>
      </c>
      <c r="L50" s="39">
        <v>0</v>
      </c>
      <c r="M50" s="39">
        <v>-15</v>
      </c>
      <c r="N50" s="39">
        <v>-15</v>
      </c>
    </row>
    <row r="51" spans="1:25" x14ac:dyDescent="0.2">
      <c r="A51" s="20" t="s">
        <v>33</v>
      </c>
      <c r="B51" s="39">
        <v>0</v>
      </c>
      <c r="C51" s="39">
        <v>0</v>
      </c>
      <c r="D51" s="39">
        <v>-879</v>
      </c>
      <c r="E51" s="39">
        <v>-364</v>
      </c>
      <c r="F51" s="39">
        <v>-382</v>
      </c>
      <c r="G51" s="39">
        <v>-349</v>
      </c>
      <c r="H51" s="39">
        <v>-246</v>
      </c>
      <c r="I51" s="39">
        <v>-254</v>
      </c>
      <c r="J51" s="39">
        <v>-263</v>
      </c>
      <c r="K51" s="39">
        <v>-271</v>
      </c>
      <c r="L51" s="39">
        <v>-271</v>
      </c>
      <c r="M51" s="39">
        <v>-1974</v>
      </c>
      <c r="N51" s="39">
        <v>-3279</v>
      </c>
    </row>
    <row r="52" spans="1:25" x14ac:dyDescent="0.2">
      <c r="A52" s="20" t="s">
        <v>176</v>
      </c>
      <c r="B52" s="39">
        <v>0</v>
      </c>
      <c r="C52" s="39">
        <v>-587</v>
      </c>
      <c r="D52" s="39">
        <v>-601</v>
      </c>
      <c r="E52" s="39">
        <v>-618</v>
      </c>
      <c r="F52" s="39">
        <v>-635</v>
      </c>
      <c r="G52" s="39">
        <v>-652</v>
      </c>
      <c r="H52" s="39">
        <v>-674</v>
      </c>
      <c r="I52" s="39">
        <v>-692</v>
      </c>
      <c r="J52" s="39">
        <v>-709</v>
      </c>
      <c r="K52" s="39">
        <v>-1114</v>
      </c>
      <c r="L52" s="39">
        <v>-1139</v>
      </c>
      <c r="M52" s="39">
        <v>-3093</v>
      </c>
      <c r="N52" s="39">
        <v>-7421</v>
      </c>
    </row>
    <row r="53" spans="1:25" x14ac:dyDescent="0.2">
      <c r="A53" s="20" t="s">
        <v>247</v>
      </c>
      <c r="B53" s="39">
        <v>0</v>
      </c>
      <c r="C53" s="39">
        <v>-710</v>
      </c>
      <c r="D53" s="39">
        <v>-600</v>
      </c>
      <c r="E53" s="39">
        <v>-75</v>
      </c>
      <c r="F53" s="39">
        <v>-240</v>
      </c>
      <c r="G53" s="39">
        <v>1025</v>
      </c>
      <c r="H53" s="39">
        <v>-75</v>
      </c>
      <c r="I53" s="39">
        <v>75</v>
      </c>
      <c r="J53" s="39">
        <v>-75</v>
      </c>
      <c r="K53" s="39">
        <v>25</v>
      </c>
      <c r="L53" s="39">
        <v>150</v>
      </c>
      <c r="M53" s="39">
        <v>-600</v>
      </c>
      <c r="N53" s="39">
        <v>-500</v>
      </c>
    </row>
    <row r="54" spans="1:25" x14ac:dyDescent="0.2">
      <c r="A54" s="20" t="s">
        <v>275</v>
      </c>
      <c r="B54" s="40">
        <v>0</v>
      </c>
      <c r="C54" s="40">
        <v>0</v>
      </c>
      <c r="D54" s="40">
        <v>0</v>
      </c>
      <c r="E54" s="40">
        <v>-346</v>
      </c>
      <c r="F54" s="40">
        <v>-342</v>
      </c>
      <c r="G54" s="40">
        <v>-334</v>
      </c>
      <c r="H54" s="40">
        <v>-325</v>
      </c>
      <c r="I54" s="40">
        <v>-325</v>
      </c>
      <c r="J54" s="40">
        <v>-325</v>
      </c>
      <c r="K54" s="40">
        <v>-325</v>
      </c>
      <c r="L54" s="40">
        <v>-325</v>
      </c>
      <c r="M54" s="40">
        <v>-1022</v>
      </c>
      <c r="N54" s="40">
        <v>-2647</v>
      </c>
    </row>
    <row r="55" spans="1:25" x14ac:dyDescent="0.2">
      <c r="A55" s="10" t="s">
        <v>34</v>
      </c>
      <c r="B55" s="39">
        <f t="shared" ref="B55:N55" si="6">SUMIF($Y48:$Y54,"&lt;&gt;1",B48:B54)</f>
        <v>0</v>
      </c>
      <c r="C55" s="39">
        <f t="shared" si="6"/>
        <v>-1297</v>
      </c>
      <c r="D55" s="39">
        <f t="shared" si="6"/>
        <v>-2889</v>
      </c>
      <c r="E55" s="39">
        <f t="shared" si="6"/>
        <v>-1403</v>
      </c>
      <c r="F55" s="39">
        <f t="shared" si="6"/>
        <v>-1599</v>
      </c>
      <c r="G55" s="39">
        <f t="shared" si="6"/>
        <v>-310</v>
      </c>
      <c r="H55" s="39">
        <f t="shared" si="6"/>
        <v>-1320</v>
      </c>
      <c r="I55" s="39">
        <f t="shared" si="6"/>
        <v>-1196</v>
      </c>
      <c r="J55" s="39">
        <f t="shared" si="6"/>
        <v>-1372</v>
      </c>
      <c r="K55" s="39">
        <f t="shared" si="6"/>
        <v>-1685</v>
      </c>
      <c r="L55" s="39">
        <f t="shared" si="6"/>
        <v>-1585</v>
      </c>
      <c r="M55" s="39">
        <f t="shared" si="6"/>
        <v>-7498</v>
      </c>
      <c r="N55" s="39">
        <f t="shared" si="6"/>
        <v>-14656</v>
      </c>
      <c r="Y55">
        <v>1</v>
      </c>
    </row>
    <row r="56" spans="1:25" x14ac:dyDescent="0.2">
      <c r="A56" s="10" t="s">
        <v>35</v>
      </c>
      <c r="B56" s="17"/>
      <c r="C56" s="17"/>
      <c r="D56" s="17"/>
      <c r="E56" s="17"/>
      <c r="F56" s="17"/>
      <c r="G56" s="17"/>
      <c r="H56" s="17"/>
      <c r="I56" s="17"/>
      <c r="J56" s="17"/>
      <c r="K56" s="17"/>
      <c r="L56" s="17"/>
      <c r="M56" s="17"/>
      <c r="N56" s="17"/>
      <c r="Y56">
        <v>1</v>
      </c>
    </row>
    <row r="57" spans="1:25" x14ac:dyDescent="0.2">
      <c r="A57" s="20" t="s">
        <v>227</v>
      </c>
      <c r="B57" s="17">
        <v>0</v>
      </c>
      <c r="C57" s="17">
        <v>221</v>
      </c>
      <c r="D57" s="17">
        <v>235</v>
      </c>
      <c r="E57" s="17">
        <v>212</v>
      </c>
      <c r="F57" s="17">
        <v>218</v>
      </c>
      <c r="G57" s="17">
        <v>217</v>
      </c>
      <c r="H57" s="17">
        <v>216</v>
      </c>
      <c r="I57" s="17">
        <v>216</v>
      </c>
      <c r="J57" s="17">
        <v>216</v>
      </c>
      <c r="K57" s="17">
        <v>216</v>
      </c>
      <c r="L57" s="17">
        <v>216</v>
      </c>
      <c r="M57" s="17">
        <v>1103</v>
      </c>
      <c r="N57" s="17">
        <v>2183</v>
      </c>
    </row>
    <row r="58" spans="1:25" x14ac:dyDescent="0.2">
      <c r="A58" s="20" t="s">
        <v>276</v>
      </c>
      <c r="B58" s="17">
        <v>0</v>
      </c>
      <c r="C58" s="17">
        <v>0</v>
      </c>
      <c r="D58" s="17">
        <v>0</v>
      </c>
      <c r="E58" s="17">
        <v>0</v>
      </c>
      <c r="F58" s="17">
        <v>0</v>
      </c>
      <c r="G58" s="17">
        <v>0</v>
      </c>
      <c r="H58" s="17">
        <v>0</v>
      </c>
      <c r="I58" s="17">
        <v>0</v>
      </c>
      <c r="J58" s="17">
        <v>0</v>
      </c>
      <c r="K58" s="17">
        <v>0</v>
      </c>
      <c r="L58" s="17">
        <v>0</v>
      </c>
      <c r="M58" s="17">
        <v>0</v>
      </c>
      <c r="N58" s="17">
        <v>0</v>
      </c>
    </row>
    <row r="59" spans="1:25" x14ac:dyDescent="0.2">
      <c r="A59" s="10" t="s">
        <v>36</v>
      </c>
      <c r="B59" s="17">
        <v>0</v>
      </c>
      <c r="C59" s="17">
        <v>0</v>
      </c>
      <c r="D59" s="17">
        <v>0</v>
      </c>
      <c r="E59" s="17">
        <v>0</v>
      </c>
      <c r="F59" s="17">
        <v>0</v>
      </c>
      <c r="G59" s="17">
        <v>0</v>
      </c>
      <c r="H59" s="17">
        <v>0</v>
      </c>
      <c r="I59" s="17">
        <v>0</v>
      </c>
      <c r="J59" s="17">
        <v>0</v>
      </c>
      <c r="K59" s="17">
        <v>0</v>
      </c>
      <c r="L59" s="17">
        <v>0</v>
      </c>
      <c r="M59" s="17">
        <v>0</v>
      </c>
      <c r="N59" s="17">
        <v>0</v>
      </c>
    </row>
    <row r="60" spans="1:25" x14ac:dyDescent="0.2">
      <c r="A60" s="20" t="s">
        <v>228</v>
      </c>
      <c r="B60" s="17">
        <v>0</v>
      </c>
      <c r="C60" s="17">
        <v>1</v>
      </c>
      <c r="D60" s="17">
        <v>1</v>
      </c>
      <c r="E60" s="17">
        <v>1</v>
      </c>
      <c r="F60" s="17">
        <v>1</v>
      </c>
      <c r="G60" s="17">
        <v>1</v>
      </c>
      <c r="H60" s="17">
        <v>1</v>
      </c>
      <c r="I60" s="17">
        <v>1</v>
      </c>
      <c r="J60" s="17">
        <v>1</v>
      </c>
      <c r="K60" s="17">
        <v>1</v>
      </c>
      <c r="L60" s="17">
        <v>1</v>
      </c>
      <c r="M60" s="17">
        <v>5</v>
      </c>
      <c r="N60" s="17">
        <v>10</v>
      </c>
    </row>
    <row r="61" spans="1:25" x14ac:dyDescent="0.2">
      <c r="A61" s="10" t="s">
        <v>37</v>
      </c>
      <c r="B61" s="17">
        <v>0</v>
      </c>
      <c r="C61" s="17">
        <v>50</v>
      </c>
      <c r="D61" s="17">
        <v>300</v>
      </c>
      <c r="E61" s="17">
        <v>300</v>
      </c>
      <c r="F61" s="17">
        <v>300</v>
      </c>
      <c r="G61" s="17">
        <v>50</v>
      </c>
      <c r="H61" s="17">
        <v>0</v>
      </c>
      <c r="I61" s="17">
        <v>0</v>
      </c>
      <c r="J61" s="17">
        <v>0</v>
      </c>
      <c r="K61" s="17">
        <v>0</v>
      </c>
      <c r="L61" s="17">
        <v>0</v>
      </c>
      <c r="M61" s="17">
        <v>1000</v>
      </c>
      <c r="N61" s="17">
        <v>1000</v>
      </c>
    </row>
    <row r="62" spans="1:25" x14ac:dyDescent="0.2">
      <c r="A62" s="20" t="s">
        <v>243</v>
      </c>
      <c r="B62" s="17">
        <v>0</v>
      </c>
      <c r="C62" s="17">
        <v>130</v>
      </c>
      <c r="D62" s="17">
        <v>60</v>
      </c>
      <c r="E62" s="17">
        <v>6</v>
      </c>
      <c r="F62" s="17">
        <v>2</v>
      </c>
      <c r="G62" s="17">
        <v>1</v>
      </c>
      <c r="H62" s="17">
        <v>1</v>
      </c>
      <c r="I62" s="17">
        <v>0</v>
      </c>
      <c r="J62" s="17">
        <v>0</v>
      </c>
      <c r="K62" s="17">
        <v>0</v>
      </c>
      <c r="L62" s="17">
        <v>0</v>
      </c>
      <c r="M62" s="17">
        <v>199</v>
      </c>
      <c r="N62" s="17">
        <v>200</v>
      </c>
    </row>
    <row r="63" spans="1:25" x14ac:dyDescent="0.2">
      <c r="A63" s="20" t="s">
        <v>229</v>
      </c>
      <c r="B63" s="17">
        <v>0</v>
      </c>
      <c r="C63" s="17">
        <v>1</v>
      </c>
      <c r="D63" s="17">
        <v>1</v>
      </c>
      <c r="E63" s="17">
        <v>2</v>
      </c>
      <c r="F63" s="17">
        <v>2</v>
      </c>
      <c r="G63" s="17">
        <v>2</v>
      </c>
      <c r="H63" s="17">
        <v>3</v>
      </c>
      <c r="I63" s="17">
        <v>3</v>
      </c>
      <c r="J63" s="17">
        <v>4</v>
      </c>
      <c r="K63" s="17">
        <v>4</v>
      </c>
      <c r="L63" s="17">
        <v>4</v>
      </c>
      <c r="M63" s="17">
        <v>8</v>
      </c>
      <c r="N63" s="17">
        <v>26</v>
      </c>
    </row>
    <row r="64" spans="1:25" x14ac:dyDescent="0.2">
      <c r="A64" s="10" t="s">
        <v>166</v>
      </c>
      <c r="B64" s="17"/>
      <c r="C64" s="17"/>
      <c r="D64" s="17"/>
      <c r="E64" s="17"/>
      <c r="F64" s="17"/>
      <c r="G64" s="17"/>
      <c r="H64" s="17"/>
      <c r="I64" s="17"/>
      <c r="J64" s="17"/>
      <c r="K64" s="17"/>
      <c r="L64" s="17"/>
      <c r="M64" s="17"/>
      <c r="N64" s="17"/>
    </row>
    <row r="65" spans="1:25" x14ac:dyDescent="0.2">
      <c r="A65" s="20" t="s">
        <v>161</v>
      </c>
      <c r="B65" s="17">
        <v>0</v>
      </c>
      <c r="C65" s="17">
        <v>0</v>
      </c>
      <c r="D65" s="17">
        <v>0</v>
      </c>
      <c r="E65" s="17">
        <v>0</v>
      </c>
      <c r="F65" s="17">
        <v>0</v>
      </c>
      <c r="G65" s="17">
        <v>0</v>
      </c>
      <c r="H65" s="17">
        <v>0</v>
      </c>
      <c r="I65" s="17">
        <v>0</v>
      </c>
      <c r="J65" s="17">
        <v>0</v>
      </c>
      <c r="K65" s="17">
        <v>0</v>
      </c>
      <c r="L65" s="17">
        <v>0</v>
      </c>
      <c r="M65" s="17">
        <v>0</v>
      </c>
      <c r="N65" s="17">
        <v>0</v>
      </c>
    </row>
    <row r="66" spans="1:25" x14ac:dyDescent="0.2">
      <c r="A66" s="20" t="s">
        <v>164</v>
      </c>
      <c r="B66" s="17">
        <v>0</v>
      </c>
      <c r="C66" s="17">
        <v>8</v>
      </c>
      <c r="D66" s="17">
        <v>21</v>
      </c>
      <c r="E66" s="17">
        <v>23</v>
      </c>
      <c r="F66" s="17">
        <v>28</v>
      </c>
      <c r="G66" s="17">
        <v>32</v>
      </c>
      <c r="H66" s="17">
        <v>29</v>
      </c>
      <c r="I66" s="17">
        <v>28</v>
      </c>
      <c r="J66" s="17">
        <v>28</v>
      </c>
      <c r="K66" s="17">
        <v>27</v>
      </c>
      <c r="L66" s="17">
        <v>27</v>
      </c>
      <c r="M66" s="17">
        <v>112</v>
      </c>
      <c r="N66" s="17">
        <v>251</v>
      </c>
    </row>
    <row r="67" spans="1:25" x14ac:dyDescent="0.2">
      <c r="A67" s="20" t="s">
        <v>165</v>
      </c>
      <c r="B67" s="39">
        <v>0</v>
      </c>
      <c r="C67" s="39">
        <v>7</v>
      </c>
      <c r="D67" s="39">
        <v>7</v>
      </c>
      <c r="E67" s="39">
        <v>7</v>
      </c>
      <c r="F67" s="39">
        <v>8</v>
      </c>
      <c r="G67" s="39">
        <v>21</v>
      </c>
      <c r="H67" s="39">
        <v>21</v>
      </c>
      <c r="I67" s="39">
        <v>17</v>
      </c>
      <c r="J67" s="39">
        <v>18</v>
      </c>
      <c r="K67" s="39">
        <v>18</v>
      </c>
      <c r="L67" s="39">
        <v>19</v>
      </c>
      <c r="M67" s="39">
        <v>50</v>
      </c>
      <c r="N67" s="39">
        <v>143</v>
      </c>
    </row>
    <row r="68" spans="1:25" x14ac:dyDescent="0.2">
      <c r="A68" s="20" t="s">
        <v>177</v>
      </c>
      <c r="B68" s="39">
        <v>0</v>
      </c>
      <c r="C68" s="39">
        <v>0</v>
      </c>
      <c r="D68" s="39">
        <v>15</v>
      </c>
      <c r="E68" s="39">
        <v>48</v>
      </c>
      <c r="F68" s="39">
        <v>91</v>
      </c>
      <c r="G68" s="39">
        <v>114</v>
      </c>
      <c r="H68" s="39">
        <v>137</v>
      </c>
      <c r="I68" s="39">
        <v>166</v>
      </c>
      <c r="J68" s="39">
        <v>204</v>
      </c>
      <c r="K68" s="39">
        <v>231</v>
      </c>
      <c r="L68" s="39">
        <v>215</v>
      </c>
      <c r="M68" s="39">
        <v>268</v>
      </c>
      <c r="N68" s="39">
        <v>1221</v>
      </c>
    </row>
    <row r="69" spans="1:25" x14ac:dyDescent="0.2">
      <c r="A69" s="20" t="s">
        <v>178</v>
      </c>
      <c r="B69" s="40">
        <v>0</v>
      </c>
      <c r="C69" s="40">
        <v>12</v>
      </c>
      <c r="D69" s="40">
        <v>12</v>
      </c>
      <c r="E69" s="40">
        <v>12</v>
      </c>
      <c r="F69" s="40">
        <v>12</v>
      </c>
      <c r="G69" s="40">
        <v>12</v>
      </c>
      <c r="H69" s="40">
        <v>12</v>
      </c>
      <c r="I69" s="40">
        <v>12</v>
      </c>
      <c r="J69" s="40">
        <v>12</v>
      </c>
      <c r="K69" s="40">
        <v>12</v>
      </c>
      <c r="L69" s="40">
        <v>12</v>
      </c>
      <c r="M69" s="40">
        <v>60</v>
      </c>
      <c r="N69" s="40">
        <v>120</v>
      </c>
    </row>
    <row r="70" spans="1:25" x14ac:dyDescent="0.2">
      <c r="A70" s="20" t="s">
        <v>168</v>
      </c>
      <c r="B70" s="39">
        <f t="shared" ref="B70:N70" si="7">SUM(B65:B69)</f>
        <v>0</v>
      </c>
      <c r="C70" s="39">
        <f t="shared" si="7"/>
        <v>27</v>
      </c>
      <c r="D70" s="39">
        <f t="shared" si="7"/>
        <v>55</v>
      </c>
      <c r="E70" s="39">
        <f t="shared" si="7"/>
        <v>90</v>
      </c>
      <c r="F70" s="39">
        <f t="shared" si="7"/>
        <v>139</v>
      </c>
      <c r="G70" s="39">
        <f t="shared" si="7"/>
        <v>179</v>
      </c>
      <c r="H70" s="39">
        <f t="shared" si="7"/>
        <v>199</v>
      </c>
      <c r="I70" s="39">
        <f t="shared" si="7"/>
        <v>223</v>
      </c>
      <c r="J70" s="39">
        <f t="shared" si="7"/>
        <v>262</v>
      </c>
      <c r="K70" s="39">
        <f t="shared" si="7"/>
        <v>288</v>
      </c>
      <c r="L70" s="39">
        <f t="shared" si="7"/>
        <v>273</v>
      </c>
      <c r="M70" s="39">
        <f t="shared" si="7"/>
        <v>490</v>
      </c>
      <c r="N70" s="39">
        <f t="shared" si="7"/>
        <v>1735</v>
      </c>
    </row>
    <row r="71" spans="1:25" x14ac:dyDescent="0.2">
      <c r="A71" s="20" t="s">
        <v>167</v>
      </c>
      <c r="B71" s="17"/>
      <c r="C71" s="17"/>
      <c r="D71" s="17"/>
      <c r="E71" s="17"/>
      <c r="F71" s="17"/>
      <c r="G71" s="17"/>
      <c r="H71" s="17"/>
      <c r="I71" s="17"/>
      <c r="J71" s="17"/>
      <c r="K71" s="17"/>
      <c r="L71" s="17"/>
      <c r="M71" s="17"/>
      <c r="N71" s="17"/>
    </row>
    <row r="72" spans="1:25" x14ac:dyDescent="0.2">
      <c r="A72" s="20" t="s">
        <v>162</v>
      </c>
      <c r="B72" s="39">
        <v>0</v>
      </c>
      <c r="C72" s="39">
        <v>10</v>
      </c>
      <c r="D72" s="39">
        <v>33</v>
      </c>
      <c r="E72" s="39">
        <v>38</v>
      </c>
      <c r="F72" s="39">
        <v>39</v>
      </c>
      <c r="G72" s="39">
        <v>39</v>
      </c>
      <c r="H72" s="39">
        <v>40</v>
      </c>
      <c r="I72" s="39">
        <v>40</v>
      </c>
      <c r="J72" s="39">
        <v>40</v>
      </c>
      <c r="K72" s="39">
        <v>40</v>
      </c>
      <c r="L72" s="39">
        <v>40</v>
      </c>
      <c r="M72" s="39">
        <v>159</v>
      </c>
      <c r="N72" s="39">
        <v>359</v>
      </c>
    </row>
    <row r="73" spans="1:25" x14ac:dyDescent="0.2">
      <c r="A73" s="20" t="s">
        <v>163</v>
      </c>
      <c r="B73" s="39">
        <v>0</v>
      </c>
      <c r="C73" s="39">
        <v>8</v>
      </c>
      <c r="D73" s="39">
        <v>25</v>
      </c>
      <c r="E73" s="39">
        <v>29</v>
      </c>
      <c r="F73" s="39">
        <v>29</v>
      </c>
      <c r="G73" s="39">
        <v>30</v>
      </c>
      <c r="H73" s="39">
        <v>30</v>
      </c>
      <c r="I73" s="39">
        <v>30</v>
      </c>
      <c r="J73" s="39">
        <v>30</v>
      </c>
      <c r="K73" s="39">
        <v>30</v>
      </c>
      <c r="L73" s="39">
        <v>30</v>
      </c>
      <c r="M73" s="39">
        <v>121</v>
      </c>
      <c r="N73" s="39">
        <v>271</v>
      </c>
    </row>
    <row r="74" spans="1:25" x14ac:dyDescent="0.2">
      <c r="A74" s="20" t="s">
        <v>311</v>
      </c>
      <c r="B74" s="40">
        <v>0</v>
      </c>
      <c r="C74" s="40">
        <v>4</v>
      </c>
      <c r="D74" s="40">
        <v>78</v>
      </c>
      <c r="E74" s="40">
        <v>126</v>
      </c>
      <c r="F74" s="40">
        <v>62</v>
      </c>
      <c r="G74" s="40">
        <v>15</v>
      </c>
      <c r="H74" s="40">
        <v>10</v>
      </c>
      <c r="I74" s="40">
        <v>5</v>
      </c>
      <c r="J74" s="40">
        <v>0</v>
      </c>
      <c r="K74" s="40">
        <v>0</v>
      </c>
      <c r="L74" s="40">
        <v>0</v>
      </c>
      <c r="M74" s="40">
        <v>285</v>
      </c>
      <c r="N74" s="40">
        <v>300</v>
      </c>
    </row>
    <row r="75" spans="1:25" x14ac:dyDescent="0.2">
      <c r="A75" s="20" t="s">
        <v>169</v>
      </c>
      <c r="B75" s="39">
        <f>SUM(B72:B74)</f>
        <v>0</v>
      </c>
      <c r="C75" s="39">
        <f t="shared" ref="C75:N75" si="8">SUM(C72:C74)</f>
        <v>22</v>
      </c>
      <c r="D75" s="39">
        <f t="shared" si="8"/>
        <v>136</v>
      </c>
      <c r="E75" s="39">
        <f t="shared" si="8"/>
        <v>193</v>
      </c>
      <c r="F75" s="39">
        <f t="shared" si="8"/>
        <v>130</v>
      </c>
      <c r="G75" s="39">
        <f t="shared" si="8"/>
        <v>84</v>
      </c>
      <c r="H75" s="39">
        <f t="shared" si="8"/>
        <v>80</v>
      </c>
      <c r="I75" s="39">
        <f t="shared" si="8"/>
        <v>75</v>
      </c>
      <c r="J75" s="39">
        <f t="shared" si="8"/>
        <v>70</v>
      </c>
      <c r="K75" s="39">
        <f t="shared" si="8"/>
        <v>70</v>
      </c>
      <c r="L75" s="39">
        <f t="shared" si="8"/>
        <v>70</v>
      </c>
      <c r="M75" s="39">
        <f t="shared" si="8"/>
        <v>565</v>
      </c>
      <c r="N75" s="39">
        <f t="shared" si="8"/>
        <v>930</v>
      </c>
    </row>
    <row r="76" spans="1:25" x14ac:dyDescent="0.2">
      <c r="A76" s="20" t="s">
        <v>257</v>
      </c>
      <c r="B76" s="39">
        <v>0</v>
      </c>
      <c r="C76" s="39">
        <v>-1400</v>
      </c>
      <c r="D76" s="39">
        <v>-5100</v>
      </c>
      <c r="E76" s="39">
        <v>-6000</v>
      </c>
      <c r="F76" s="39">
        <v>-12000</v>
      </c>
      <c r="G76" s="39">
        <v>-12000</v>
      </c>
      <c r="H76" s="39">
        <v>-17500</v>
      </c>
      <c r="I76" s="39">
        <v>-18000</v>
      </c>
      <c r="J76" s="39">
        <v>-21000</v>
      </c>
      <c r="K76" s="39">
        <v>-21000</v>
      </c>
      <c r="L76" s="39">
        <v>-21000</v>
      </c>
      <c r="M76" s="39">
        <v>-36500</v>
      </c>
      <c r="N76" s="39">
        <v>-135000</v>
      </c>
    </row>
    <row r="77" spans="1:25" x14ac:dyDescent="0.2">
      <c r="A77" s="11" t="s">
        <v>38</v>
      </c>
      <c r="B77" s="17"/>
      <c r="C77" s="17"/>
      <c r="D77" s="17"/>
      <c r="E77" s="17"/>
      <c r="F77" s="17"/>
      <c r="G77" s="17"/>
      <c r="H77" s="17"/>
      <c r="I77" s="17"/>
      <c r="J77" s="17"/>
      <c r="K77" s="17"/>
      <c r="L77" s="17"/>
      <c r="M77" s="17"/>
      <c r="N77" s="17"/>
      <c r="Y77">
        <v>1</v>
      </c>
    </row>
    <row r="78" spans="1:25" ht="14.25" x14ac:dyDescent="0.2">
      <c r="A78" s="20" t="s">
        <v>363</v>
      </c>
      <c r="B78" s="39">
        <v>0</v>
      </c>
      <c r="C78" s="39">
        <v>0</v>
      </c>
      <c r="D78" s="39">
        <v>0</v>
      </c>
      <c r="E78" s="39">
        <v>0</v>
      </c>
      <c r="F78" s="39">
        <v>0</v>
      </c>
      <c r="G78" s="39">
        <v>0</v>
      </c>
      <c r="H78" s="39">
        <v>0</v>
      </c>
      <c r="I78" s="39">
        <v>0</v>
      </c>
      <c r="J78" s="39">
        <v>0</v>
      </c>
      <c r="K78" s="39">
        <v>0</v>
      </c>
      <c r="L78" s="39">
        <v>0</v>
      </c>
      <c r="M78" s="39">
        <f>SUM(C78:G78)</f>
        <v>0</v>
      </c>
      <c r="N78" s="39">
        <f>SUM(C78:L78)</f>
        <v>0</v>
      </c>
    </row>
    <row r="79" spans="1:25" ht="14.25" x14ac:dyDescent="0.2">
      <c r="A79" s="20" t="s">
        <v>364</v>
      </c>
      <c r="B79" s="39">
        <v>0</v>
      </c>
      <c r="C79" s="39">
        <v>0</v>
      </c>
      <c r="D79" s="39">
        <v>0</v>
      </c>
      <c r="E79" s="39">
        <v>0</v>
      </c>
      <c r="F79" s="39">
        <v>0</v>
      </c>
      <c r="G79" s="39">
        <v>0</v>
      </c>
      <c r="H79" s="39">
        <v>0</v>
      </c>
      <c r="I79" s="39">
        <v>0</v>
      </c>
      <c r="J79" s="39">
        <v>0</v>
      </c>
      <c r="K79" s="39">
        <v>0</v>
      </c>
      <c r="L79" s="39">
        <v>0</v>
      </c>
      <c r="M79" s="39">
        <f>SUM(C79:G79)</f>
        <v>0</v>
      </c>
      <c r="N79" s="39">
        <f>SUM(C79:L79)</f>
        <v>0</v>
      </c>
    </row>
    <row r="80" spans="1:25" ht="14.25" x14ac:dyDescent="0.2">
      <c r="A80" s="20" t="s">
        <v>365</v>
      </c>
      <c r="B80" s="40">
        <v>0</v>
      </c>
      <c r="C80" s="40">
        <v>0</v>
      </c>
      <c r="D80" s="40">
        <v>0</v>
      </c>
      <c r="E80" s="40">
        <v>0</v>
      </c>
      <c r="F80" s="40">
        <v>0</v>
      </c>
      <c r="G80" s="40">
        <v>0</v>
      </c>
      <c r="H80" s="40">
        <v>0</v>
      </c>
      <c r="I80" s="40">
        <v>0</v>
      </c>
      <c r="J80" s="40">
        <v>0</v>
      </c>
      <c r="K80" s="40">
        <v>0</v>
      </c>
      <c r="L80" s="40">
        <v>0</v>
      </c>
      <c r="M80" s="40">
        <f>SUM(C80:G80)</f>
        <v>0</v>
      </c>
      <c r="N80" s="40">
        <f>SUM(C80:L80)</f>
        <v>0</v>
      </c>
    </row>
    <row r="81" spans="1:25" x14ac:dyDescent="0.2">
      <c r="A81" s="10" t="s">
        <v>258</v>
      </c>
      <c r="B81" s="39">
        <f t="shared" ref="B81:N81" si="9">SUMIF($Y77:$Y80,"&lt;&gt;1",B77:B80)</f>
        <v>0</v>
      </c>
      <c r="C81" s="39">
        <f t="shared" si="9"/>
        <v>0</v>
      </c>
      <c r="D81" s="39">
        <f t="shared" si="9"/>
        <v>0</v>
      </c>
      <c r="E81" s="39">
        <f t="shared" si="9"/>
        <v>0</v>
      </c>
      <c r="F81" s="39">
        <f t="shared" si="9"/>
        <v>0</v>
      </c>
      <c r="G81" s="39">
        <f t="shared" si="9"/>
        <v>0</v>
      </c>
      <c r="H81" s="39">
        <f t="shared" si="9"/>
        <v>0</v>
      </c>
      <c r="I81" s="39">
        <f t="shared" si="9"/>
        <v>0</v>
      </c>
      <c r="J81" s="39">
        <f t="shared" si="9"/>
        <v>0</v>
      </c>
      <c r="K81" s="39">
        <f t="shared" si="9"/>
        <v>0</v>
      </c>
      <c r="L81" s="39">
        <f t="shared" si="9"/>
        <v>0</v>
      </c>
      <c r="M81" s="39">
        <f t="shared" si="9"/>
        <v>0</v>
      </c>
      <c r="N81" s="39">
        <f t="shared" si="9"/>
        <v>0</v>
      </c>
      <c r="Y81">
        <v>1</v>
      </c>
    </row>
    <row r="82" spans="1:25" x14ac:dyDescent="0.2">
      <c r="A82" s="11" t="s">
        <v>39</v>
      </c>
      <c r="B82" s="17"/>
      <c r="C82" s="17"/>
      <c r="D82" s="17"/>
      <c r="E82" s="17"/>
      <c r="F82" s="17"/>
      <c r="G82" s="17"/>
      <c r="H82" s="17"/>
      <c r="I82" s="17"/>
      <c r="J82" s="17"/>
      <c r="K82" s="17"/>
      <c r="L82" s="17"/>
      <c r="M82" s="17"/>
      <c r="N82" s="17"/>
      <c r="Y82">
        <v>1</v>
      </c>
    </row>
    <row r="83" spans="1:25" x14ac:dyDescent="0.2">
      <c r="A83" s="20" t="s">
        <v>40</v>
      </c>
      <c r="B83" s="39">
        <v>0</v>
      </c>
      <c r="C83" s="39">
        <v>-20</v>
      </c>
      <c r="D83" s="39">
        <v>-60</v>
      </c>
      <c r="E83" s="39">
        <v>-80</v>
      </c>
      <c r="F83" s="39">
        <v>-110</v>
      </c>
      <c r="G83" s="39">
        <v>-160</v>
      </c>
      <c r="H83" s="39">
        <v>-200</v>
      </c>
      <c r="I83" s="39">
        <v>-230</v>
      </c>
      <c r="J83" s="39">
        <v>-290</v>
      </c>
      <c r="K83" s="39">
        <v>-290</v>
      </c>
      <c r="L83" s="39">
        <v>-350</v>
      </c>
      <c r="M83" s="39">
        <v>-430</v>
      </c>
      <c r="N83" s="39">
        <v>-1790</v>
      </c>
    </row>
    <row r="84" spans="1:25" x14ac:dyDescent="0.2">
      <c r="A84" s="11" t="s">
        <v>41</v>
      </c>
      <c r="B84" s="17"/>
      <c r="C84" s="17"/>
      <c r="D84" s="17"/>
      <c r="E84" s="17"/>
      <c r="F84" s="17"/>
      <c r="G84" s="17"/>
      <c r="H84" s="17"/>
      <c r="I84" s="17"/>
      <c r="J84" s="17"/>
      <c r="K84" s="17"/>
      <c r="L84" s="17"/>
      <c r="M84" s="17"/>
      <c r="N84" s="17"/>
      <c r="Y84">
        <v>1</v>
      </c>
    </row>
    <row r="85" spans="1:25" x14ac:dyDescent="0.2">
      <c r="A85" s="20" t="s">
        <v>42</v>
      </c>
      <c r="B85" s="39">
        <v>0</v>
      </c>
      <c r="C85" s="39">
        <v>0</v>
      </c>
      <c r="D85" s="39">
        <v>0</v>
      </c>
      <c r="E85" s="39">
        <v>0</v>
      </c>
      <c r="F85" s="39">
        <v>0</v>
      </c>
      <c r="G85" s="39">
        <v>0</v>
      </c>
      <c r="H85" s="39">
        <v>0</v>
      </c>
      <c r="I85" s="39">
        <v>0</v>
      </c>
      <c r="J85" s="39">
        <v>0</v>
      </c>
      <c r="K85" s="39">
        <v>0</v>
      </c>
      <c r="L85" s="39">
        <v>0</v>
      </c>
      <c r="M85" s="39">
        <f>SUM(C85:G85)</f>
        <v>0</v>
      </c>
      <c r="N85" s="39">
        <f>SUM(C85:L85)</f>
        <v>0</v>
      </c>
    </row>
    <row r="86" spans="1:25" x14ac:dyDescent="0.2">
      <c r="A86" s="20" t="s">
        <v>179</v>
      </c>
      <c r="B86" s="39">
        <v>0</v>
      </c>
      <c r="C86" s="39">
        <v>0</v>
      </c>
      <c r="D86" s="39">
        <v>0</v>
      </c>
      <c r="E86" s="39">
        <v>0</v>
      </c>
      <c r="F86" s="39">
        <v>0</v>
      </c>
      <c r="G86" s="39">
        <v>0</v>
      </c>
      <c r="H86" s="39">
        <v>0</v>
      </c>
      <c r="I86" s="39">
        <v>0</v>
      </c>
      <c r="J86" s="39">
        <v>0</v>
      </c>
      <c r="K86" s="39">
        <v>0</v>
      </c>
      <c r="L86" s="39">
        <v>0</v>
      </c>
      <c r="M86" s="39">
        <f>SUM(C86:G86)</f>
        <v>0</v>
      </c>
      <c r="N86" s="39">
        <f>SUM(C86:L86)</f>
        <v>0</v>
      </c>
    </row>
    <row r="87" spans="1:25" x14ac:dyDescent="0.2">
      <c r="A87" s="20" t="s">
        <v>253</v>
      </c>
      <c r="B87" s="40">
        <v>0</v>
      </c>
      <c r="C87" s="40">
        <v>0</v>
      </c>
      <c r="D87" s="40">
        <v>0</v>
      </c>
      <c r="E87" s="40">
        <v>0</v>
      </c>
      <c r="F87" s="40">
        <v>0</v>
      </c>
      <c r="G87" s="40">
        <v>0</v>
      </c>
      <c r="H87" s="40">
        <v>0</v>
      </c>
      <c r="I87" s="40">
        <v>0</v>
      </c>
      <c r="J87" s="40">
        <v>0</v>
      </c>
      <c r="K87" s="40">
        <v>0</v>
      </c>
      <c r="L87" s="40">
        <v>0</v>
      </c>
      <c r="M87" s="40">
        <f>SUM(C87:G87)</f>
        <v>0</v>
      </c>
      <c r="N87" s="40">
        <f>SUM(C87:L87)</f>
        <v>0</v>
      </c>
    </row>
    <row r="88" spans="1:25" x14ac:dyDescent="0.2">
      <c r="A88" s="10" t="s">
        <v>174</v>
      </c>
      <c r="B88" s="39">
        <f t="shared" ref="B88:N88" si="10">SUMIF($Y84:$Y87,"&lt;&gt;1",B84:B87)</f>
        <v>0</v>
      </c>
      <c r="C88" s="39">
        <f t="shared" si="10"/>
        <v>0</v>
      </c>
      <c r="D88" s="39">
        <f t="shared" si="10"/>
        <v>0</v>
      </c>
      <c r="E88" s="39">
        <f t="shared" si="10"/>
        <v>0</v>
      </c>
      <c r="F88" s="39">
        <f t="shared" si="10"/>
        <v>0</v>
      </c>
      <c r="G88" s="39">
        <f t="shared" si="10"/>
        <v>0</v>
      </c>
      <c r="H88" s="39">
        <f t="shared" si="10"/>
        <v>0</v>
      </c>
      <c r="I88" s="39">
        <f t="shared" si="10"/>
        <v>0</v>
      </c>
      <c r="J88" s="39">
        <f t="shared" si="10"/>
        <v>0</v>
      </c>
      <c r="K88" s="39">
        <f t="shared" si="10"/>
        <v>0</v>
      </c>
      <c r="L88" s="39">
        <f t="shared" si="10"/>
        <v>0</v>
      </c>
      <c r="M88" s="39">
        <f t="shared" si="10"/>
        <v>0</v>
      </c>
      <c r="N88" s="39">
        <f t="shared" si="10"/>
        <v>0</v>
      </c>
      <c r="Y88">
        <v>1</v>
      </c>
    </row>
    <row r="89" spans="1:25" ht="14.25" x14ac:dyDescent="0.2">
      <c r="A89" s="20" t="s">
        <v>366</v>
      </c>
      <c r="B89" s="40">
        <v>0</v>
      </c>
      <c r="C89" s="40">
        <v>0</v>
      </c>
      <c r="D89" s="40">
        <v>0</v>
      </c>
      <c r="E89" s="40">
        <v>0</v>
      </c>
      <c r="F89" s="40">
        <v>0</v>
      </c>
      <c r="G89" s="40">
        <v>0</v>
      </c>
      <c r="H89" s="40">
        <v>0</v>
      </c>
      <c r="I89" s="40">
        <v>0</v>
      </c>
      <c r="J89" s="40">
        <v>0</v>
      </c>
      <c r="K89" s="40">
        <v>0</v>
      </c>
      <c r="L89" s="40">
        <v>0</v>
      </c>
      <c r="M89" s="40">
        <f>SUM(C89:G89)</f>
        <v>0</v>
      </c>
      <c r="N89" s="40">
        <f>SUM(C89:L89)</f>
        <v>0</v>
      </c>
    </row>
    <row r="90" spans="1:25" x14ac:dyDescent="0.2">
      <c r="A90" s="10" t="s">
        <v>136</v>
      </c>
      <c r="B90" s="39">
        <f t="shared" ref="B90:N90" si="11">SUMIF($Y82:$Y88,"&lt;&gt;1",B82:B88)</f>
        <v>0</v>
      </c>
      <c r="C90" s="39">
        <f t="shared" si="11"/>
        <v>-20</v>
      </c>
      <c r="D90" s="39">
        <f t="shared" si="11"/>
        <v>-60</v>
      </c>
      <c r="E90" s="39">
        <f t="shared" si="11"/>
        <v>-80</v>
      </c>
      <c r="F90" s="39">
        <f t="shared" si="11"/>
        <v>-110</v>
      </c>
      <c r="G90" s="39">
        <f t="shared" si="11"/>
        <v>-160</v>
      </c>
      <c r="H90" s="39">
        <f t="shared" si="11"/>
        <v>-200</v>
      </c>
      <c r="I90" s="39">
        <f t="shared" si="11"/>
        <v>-230</v>
      </c>
      <c r="J90" s="39">
        <f t="shared" si="11"/>
        <v>-290</v>
      </c>
      <c r="K90" s="39">
        <f t="shared" si="11"/>
        <v>-290</v>
      </c>
      <c r="L90" s="39">
        <f t="shared" si="11"/>
        <v>-350</v>
      </c>
      <c r="M90" s="39">
        <f t="shared" si="11"/>
        <v>-430</v>
      </c>
      <c r="N90" s="39">
        <f t="shared" si="11"/>
        <v>-1790</v>
      </c>
      <c r="Y90">
        <v>1</v>
      </c>
    </row>
    <row r="91" spans="1:25" x14ac:dyDescent="0.2">
      <c r="A91" s="11" t="s">
        <v>239</v>
      </c>
      <c r="B91" s="17"/>
      <c r="C91" s="17"/>
      <c r="D91" s="17"/>
      <c r="E91" s="17"/>
      <c r="F91" s="17"/>
      <c r="G91" s="17"/>
      <c r="H91" s="17"/>
      <c r="I91" s="17"/>
      <c r="J91" s="17"/>
      <c r="K91" s="17"/>
      <c r="L91" s="17"/>
      <c r="M91" s="17"/>
      <c r="N91" s="17"/>
      <c r="Y91">
        <v>1</v>
      </c>
    </row>
    <row r="92" spans="1:25" x14ac:dyDescent="0.2">
      <c r="A92" s="20" t="s">
        <v>180</v>
      </c>
      <c r="B92" s="39">
        <v>0</v>
      </c>
      <c r="C92" s="39">
        <v>0</v>
      </c>
      <c r="D92" s="39">
        <v>0</v>
      </c>
      <c r="E92" s="39">
        <v>0</v>
      </c>
      <c r="F92" s="39">
        <v>0</v>
      </c>
      <c r="G92" s="39">
        <v>0</v>
      </c>
      <c r="H92" s="39">
        <v>0</v>
      </c>
      <c r="I92" s="39">
        <v>0</v>
      </c>
      <c r="J92" s="39">
        <v>0</v>
      </c>
      <c r="K92" s="39">
        <v>0</v>
      </c>
      <c r="L92" s="39">
        <v>0</v>
      </c>
      <c r="M92" s="39">
        <f>SUM(C92:G92)</f>
        <v>0</v>
      </c>
      <c r="N92" s="39">
        <f>SUM(C92:L92)</f>
        <v>0</v>
      </c>
    </row>
    <row r="93" spans="1:25" ht="14.25" x14ac:dyDescent="0.2">
      <c r="A93" s="20" t="s">
        <v>367</v>
      </c>
      <c r="B93" s="39">
        <v>0</v>
      </c>
      <c r="C93" s="39">
        <v>615</v>
      </c>
      <c r="D93" s="39">
        <v>1095</v>
      </c>
      <c r="E93" s="39">
        <v>1311</v>
      </c>
      <c r="F93" s="39">
        <v>1536</v>
      </c>
      <c r="G93" s="39">
        <v>1665</v>
      </c>
      <c r="H93" s="39">
        <v>1827</v>
      </c>
      <c r="I93" s="39">
        <v>1958</v>
      </c>
      <c r="J93" s="39">
        <v>2025</v>
      </c>
      <c r="K93" s="39">
        <v>2089</v>
      </c>
      <c r="L93" s="39">
        <v>2154</v>
      </c>
      <c r="M93" s="39">
        <v>6222</v>
      </c>
      <c r="N93" s="39">
        <v>16275</v>
      </c>
    </row>
    <row r="94" spans="1:25" ht="14.25" x14ac:dyDescent="0.2">
      <c r="A94" s="20" t="s">
        <v>368</v>
      </c>
      <c r="B94" s="39">
        <v>0</v>
      </c>
      <c r="C94" s="39">
        <v>0</v>
      </c>
      <c r="D94" s="39">
        <v>0</v>
      </c>
      <c r="E94" s="39">
        <v>0</v>
      </c>
      <c r="F94" s="39">
        <v>0</v>
      </c>
      <c r="G94" s="39">
        <v>0</v>
      </c>
      <c r="H94" s="39">
        <v>0</v>
      </c>
      <c r="I94" s="39">
        <v>0</v>
      </c>
      <c r="J94" s="39">
        <v>0</v>
      </c>
      <c r="K94" s="39">
        <v>0</v>
      </c>
      <c r="L94" s="39">
        <v>0</v>
      </c>
      <c r="M94" s="39">
        <f>SUM(C94:G94)</f>
        <v>0</v>
      </c>
      <c r="N94" s="39">
        <f>SUM(C94:L94)</f>
        <v>0</v>
      </c>
    </row>
    <row r="95" spans="1:25" x14ac:dyDescent="0.2">
      <c r="A95" s="20" t="s">
        <v>43</v>
      </c>
      <c r="B95" s="39">
        <v>0</v>
      </c>
      <c r="C95" s="39">
        <v>0</v>
      </c>
      <c r="D95" s="39">
        <v>10</v>
      </c>
      <c r="E95" s="39">
        <v>20</v>
      </c>
      <c r="F95" s="39">
        <v>20</v>
      </c>
      <c r="G95" s="39">
        <v>20</v>
      </c>
      <c r="H95" s="39">
        <v>20</v>
      </c>
      <c r="I95" s="39">
        <v>20</v>
      </c>
      <c r="J95" s="39">
        <v>20</v>
      </c>
      <c r="K95" s="39">
        <v>20</v>
      </c>
      <c r="L95" s="39">
        <v>20</v>
      </c>
      <c r="M95" s="39">
        <v>70</v>
      </c>
      <c r="N95" s="39">
        <v>170</v>
      </c>
    </row>
    <row r="96" spans="1:25" x14ac:dyDescent="0.2">
      <c r="A96" s="20" t="s">
        <v>181</v>
      </c>
      <c r="B96" s="39">
        <v>0</v>
      </c>
      <c r="C96" s="39">
        <v>310</v>
      </c>
      <c r="D96" s="39">
        <v>370</v>
      </c>
      <c r="E96" s="39">
        <v>400</v>
      </c>
      <c r="F96" s="39">
        <v>430</v>
      </c>
      <c r="G96" s="39">
        <v>460</v>
      </c>
      <c r="H96" s="39">
        <v>500</v>
      </c>
      <c r="I96" s="39">
        <v>530</v>
      </c>
      <c r="J96" s="39">
        <v>570</v>
      </c>
      <c r="K96" s="39">
        <v>610</v>
      </c>
      <c r="L96" s="39">
        <v>650</v>
      </c>
      <c r="M96" s="39">
        <v>1970</v>
      </c>
      <c r="N96" s="39">
        <v>4830</v>
      </c>
    </row>
    <row r="97" spans="1:25" x14ac:dyDescent="0.2">
      <c r="A97" s="11" t="s">
        <v>44</v>
      </c>
      <c r="B97" s="17"/>
      <c r="C97" s="17"/>
      <c r="D97" s="17"/>
      <c r="E97" s="17"/>
      <c r="F97" s="17"/>
      <c r="G97" s="17"/>
      <c r="H97" s="17"/>
      <c r="I97" s="17"/>
      <c r="J97" s="17"/>
      <c r="K97" s="17"/>
      <c r="L97" s="17"/>
      <c r="M97" s="17"/>
      <c r="N97" s="17"/>
      <c r="Y97">
        <v>1</v>
      </c>
    </row>
    <row r="98" spans="1:25" x14ac:dyDescent="0.2">
      <c r="A98" s="20" t="s">
        <v>182</v>
      </c>
      <c r="B98" s="39">
        <v>0</v>
      </c>
      <c r="C98" s="39">
        <v>0</v>
      </c>
      <c r="D98" s="39">
        <v>0</v>
      </c>
      <c r="E98" s="39">
        <v>0</v>
      </c>
      <c r="F98" s="39">
        <v>0</v>
      </c>
      <c r="G98" s="39">
        <v>0</v>
      </c>
      <c r="H98" s="39">
        <v>0</v>
      </c>
      <c r="I98" s="39">
        <v>0</v>
      </c>
      <c r="J98" s="39">
        <v>0</v>
      </c>
      <c r="K98" s="39">
        <v>0</v>
      </c>
      <c r="L98" s="39">
        <v>0</v>
      </c>
      <c r="M98" s="39">
        <f>SUM(C98:G98)</f>
        <v>0</v>
      </c>
      <c r="N98" s="39">
        <f>SUM(C98:L98)</f>
        <v>0</v>
      </c>
    </row>
    <row r="99" spans="1:25" x14ac:dyDescent="0.2">
      <c r="A99" s="20" t="s">
        <v>183</v>
      </c>
      <c r="B99" s="39">
        <v>0</v>
      </c>
      <c r="C99" s="39">
        <v>-170</v>
      </c>
      <c r="D99" s="39">
        <v>-150</v>
      </c>
      <c r="E99" s="39">
        <v>40</v>
      </c>
      <c r="F99" s="39">
        <v>90</v>
      </c>
      <c r="G99" s="39">
        <v>20</v>
      </c>
      <c r="H99" s="39">
        <v>10</v>
      </c>
      <c r="I99" s="39">
        <v>20</v>
      </c>
      <c r="J99" s="39">
        <v>40</v>
      </c>
      <c r="K99" s="39">
        <v>60</v>
      </c>
      <c r="L99" s="39">
        <v>90</v>
      </c>
      <c r="M99" s="39">
        <v>-170</v>
      </c>
      <c r="N99" s="39">
        <v>50</v>
      </c>
    </row>
    <row r="100" spans="1:25" x14ac:dyDescent="0.2">
      <c r="A100" s="20" t="s">
        <v>184</v>
      </c>
      <c r="B100" s="39">
        <v>0</v>
      </c>
      <c r="C100" s="39">
        <v>40</v>
      </c>
      <c r="D100" s="39">
        <v>70</v>
      </c>
      <c r="E100" s="39">
        <v>70</v>
      </c>
      <c r="F100" s="39">
        <v>70</v>
      </c>
      <c r="G100" s="39">
        <v>70</v>
      </c>
      <c r="H100" s="39">
        <v>60</v>
      </c>
      <c r="I100" s="39">
        <v>70</v>
      </c>
      <c r="J100" s="39">
        <v>80</v>
      </c>
      <c r="K100" s="39">
        <v>70</v>
      </c>
      <c r="L100" s="39">
        <v>70</v>
      </c>
      <c r="M100" s="39">
        <v>320</v>
      </c>
      <c r="N100" s="39">
        <v>670</v>
      </c>
    </row>
    <row r="101" spans="1:25" x14ac:dyDescent="0.2">
      <c r="A101" s="20" t="s">
        <v>185</v>
      </c>
      <c r="B101" s="39">
        <v>0</v>
      </c>
      <c r="C101" s="39">
        <v>0</v>
      </c>
      <c r="D101" s="39">
        <v>0</v>
      </c>
      <c r="E101" s="39">
        <v>0</v>
      </c>
      <c r="F101" s="39">
        <v>0</v>
      </c>
      <c r="G101" s="39">
        <v>0</v>
      </c>
      <c r="H101" s="39">
        <v>0</v>
      </c>
      <c r="I101" s="39">
        <v>0</v>
      </c>
      <c r="J101" s="39">
        <v>0</v>
      </c>
      <c r="K101" s="39">
        <v>0</v>
      </c>
      <c r="L101" s="39">
        <v>0</v>
      </c>
      <c r="M101" s="39">
        <f t="shared" ref="M101:M115" si="12">SUM(C101:G101)</f>
        <v>0</v>
      </c>
      <c r="N101" s="39">
        <f t="shared" ref="N101:N115" si="13">SUM(C101:L101)</f>
        <v>0</v>
      </c>
    </row>
    <row r="102" spans="1:25" ht="14.25" x14ac:dyDescent="0.2">
      <c r="A102" s="20" t="s">
        <v>369</v>
      </c>
      <c r="B102" s="39">
        <v>0</v>
      </c>
      <c r="C102" s="39">
        <v>0</v>
      </c>
      <c r="D102" s="39">
        <v>0</v>
      </c>
      <c r="E102" s="39">
        <v>0</v>
      </c>
      <c r="F102" s="39">
        <v>0</v>
      </c>
      <c r="G102" s="39">
        <v>0</v>
      </c>
      <c r="H102" s="39">
        <v>0</v>
      </c>
      <c r="I102" s="39">
        <v>0</v>
      </c>
      <c r="J102" s="39">
        <v>0</v>
      </c>
      <c r="K102" s="39">
        <v>0</v>
      </c>
      <c r="L102" s="39">
        <v>0</v>
      </c>
      <c r="M102" s="39">
        <f t="shared" si="12"/>
        <v>0</v>
      </c>
      <c r="N102" s="39">
        <f t="shared" si="13"/>
        <v>0</v>
      </c>
    </row>
    <row r="103" spans="1:25" ht="14.25" x14ac:dyDescent="0.2">
      <c r="A103" s="20" t="s">
        <v>370</v>
      </c>
      <c r="B103" s="39">
        <v>0</v>
      </c>
      <c r="C103" s="39">
        <v>0</v>
      </c>
      <c r="D103" s="39">
        <v>0</v>
      </c>
      <c r="E103" s="39">
        <v>0</v>
      </c>
      <c r="F103" s="39">
        <v>0</v>
      </c>
      <c r="G103" s="39">
        <v>0</v>
      </c>
      <c r="H103" s="39">
        <v>0</v>
      </c>
      <c r="I103" s="39">
        <v>0</v>
      </c>
      <c r="J103" s="39">
        <v>0</v>
      </c>
      <c r="K103" s="39">
        <v>0</v>
      </c>
      <c r="L103" s="39">
        <v>0</v>
      </c>
      <c r="M103" s="39">
        <f t="shared" si="12"/>
        <v>0</v>
      </c>
      <c r="N103" s="39">
        <f t="shared" si="13"/>
        <v>0</v>
      </c>
    </row>
    <row r="104" spans="1:25" ht="14.25" x14ac:dyDescent="0.2">
      <c r="A104" s="20" t="s">
        <v>371</v>
      </c>
      <c r="B104" s="39">
        <v>0</v>
      </c>
      <c r="C104" s="39">
        <v>0</v>
      </c>
      <c r="D104" s="39">
        <v>0</v>
      </c>
      <c r="E104" s="39">
        <v>0</v>
      </c>
      <c r="F104" s="39">
        <v>0</v>
      </c>
      <c r="G104" s="39">
        <v>0</v>
      </c>
      <c r="H104" s="39">
        <v>0</v>
      </c>
      <c r="I104" s="39">
        <v>0</v>
      </c>
      <c r="J104" s="39">
        <v>0</v>
      </c>
      <c r="K104" s="39">
        <v>0</v>
      </c>
      <c r="L104" s="39">
        <v>0</v>
      </c>
      <c r="M104" s="39">
        <f t="shared" si="12"/>
        <v>0</v>
      </c>
      <c r="N104" s="39">
        <f t="shared" si="13"/>
        <v>0</v>
      </c>
    </row>
    <row r="105" spans="1:25" ht="14.25" x14ac:dyDescent="0.2">
      <c r="A105" s="20" t="s">
        <v>372</v>
      </c>
      <c r="B105" s="39">
        <v>0</v>
      </c>
      <c r="C105" s="39">
        <v>0</v>
      </c>
      <c r="D105" s="39">
        <v>0</v>
      </c>
      <c r="E105" s="39">
        <v>0</v>
      </c>
      <c r="F105" s="39">
        <v>0</v>
      </c>
      <c r="G105" s="39">
        <v>0</v>
      </c>
      <c r="H105" s="39">
        <v>0</v>
      </c>
      <c r="I105" s="39">
        <v>0</v>
      </c>
      <c r="J105" s="39">
        <v>0</v>
      </c>
      <c r="K105" s="39">
        <v>0</v>
      </c>
      <c r="L105" s="39">
        <v>0</v>
      </c>
      <c r="M105" s="39">
        <f t="shared" si="12"/>
        <v>0</v>
      </c>
      <c r="N105" s="39">
        <f t="shared" si="13"/>
        <v>0</v>
      </c>
    </row>
    <row r="106" spans="1:25" ht="14.25" x14ac:dyDescent="0.2">
      <c r="A106" s="20" t="s">
        <v>373</v>
      </c>
      <c r="B106" s="39">
        <v>0</v>
      </c>
      <c r="C106" s="39">
        <v>0</v>
      </c>
      <c r="D106" s="39">
        <v>0</v>
      </c>
      <c r="E106" s="39">
        <v>0</v>
      </c>
      <c r="F106" s="39">
        <v>0</v>
      </c>
      <c r="G106" s="39">
        <v>0</v>
      </c>
      <c r="H106" s="39">
        <v>0</v>
      </c>
      <c r="I106" s="39">
        <v>0</v>
      </c>
      <c r="J106" s="39">
        <v>0</v>
      </c>
      <c r="K106" s="39">
        <v>0</v>
      </c>
      <c r="L106" s="39">
        <v>0</v>
      </c>
      <c r="M106" s="39">
        <f t="shared" si="12"/>
        <v>0</v>
      </c>
      <c r="N106" s="39">
        <f t="shared" si="13"/>
        <v>0</v>
      </c>
    </row>
    <row r="107" spans="1:25" ht="14.25" x14ac:dyDescent="0.2">
      <c r="A107" s="20" t="s">
        <v>374</v>
      </c>
      <c r="B107" s="39">
        <v>0</v>
      </c>
      <c r="C107" s="39">
        <v>0</v>
      </c>
      <c r="D107" s="39">
        <v>0</v>
      </c>
      <c r="E107" s="39">
        <v>0</v>
      </c>
      <c r="F107" s="39">
        <v>0</v>
      </c>
      <c r="G107" s="39">
        <v>0</v>
      </c>
      <c r="H107" s="39">
        <v>0</v>
      </c>
      <c r="I107" s="39">
        <v>0</v>
      </c>
      <c r="J107" s="39">
        <v>0</v>
      </c>
      <c r="K107" s="39">
        <v>0</v>
      </c>
      <c r="L107" s="39">
        <v>0</v>
      </c>
      <c r="M107" s="39">
        <f t="shared" si="12"/>
        <v>0</v>
      </c>
      <c r="N107" s="39">
        <f t="shared" si="13"/>
        <v>0</v>
      </c>
    </row>
    <row r="108" spans="1:25" ht="14.25" x14ac:dyDescent="0.2">
      <c r="A108" s="20" t="s">
        <v>375</v>
      </c>
      <c r="B108" s="39">
        <v>0</v>
      </c>
      <c r="C108" s="39">
        <v>0</v>
      </c>
      <c r="D108" s="39">
        <v>0</v>
      </c>
      <c r="E108" s="39">
        <v>0</v>
      </c>
      <c r="F108" s="39">
        <v>0</v>
      </c>
      <c r="G108" s="39">
        <v>0</v>
      </c>
      <c r="H108" s="39">
        <v>0</v>
      </c>
      <c r="I108" s="39">
        <v>0</v>
      </c>
      <c r="J108" s="39">
        <v>0</v>
      </c>
      <c r="K108" s="39">
        <v>0</v>
      </c>
      <c r="L108" s="39">
        <v>0</v>
      </c>
      <c r="M108" s="39">
        <f t="shared" si="12"/>
        <v>0</v>
      </c>
      <c r="N108" s="39">
        <f t="shared" si="13"/>
        <v>0</v>
      </c>
    </row>
    <row r="109" spans="1:25" x14ac:dyDescent="0.2">
      <c r="A109" s="20" t="s">
        <v>45</v>
      </c>
      <c r="B109" s="39">
        <v>0</v>
      </c>
      <c r="C109" s="39">
        <v>0</v>
      </c>
      <c r="D109" s="39">
        <v>0</v>
      </c>
      <c r="E109" s="39">
        <v>0</v>
      </c>
      <c r="F109" s="39">
        <v>0</v>
      </c>
      <c r="G109" s="39">
        <v>0</v>
      </c>
      <c r="H109" s="39">
        <v>0</v>
      </c>
      <c r="I109" s="39">
        <v>0</v>
      </c>
      <c r="J109" s="39">
        <v>0</v>
      </c>
      <c r="K109" s="39">
        <v>0</v>
      </c>
      <c r="L109" s="39">
        <v>0</v>
      </c>
      <c r="M109" s="39">
        <f t="shared" si="12"/>
        <v>0</v>
      </c>
      <c r="N109" s="39">
        <f t="shared" si="13"/>
        <v>0</v>
      </c>
    </row>
    <row r="110" spans="1:25" x14ac:dyDescent="0.2">
      <c r="A110" s="20" t="s">
        <v>46</v>
      </c>
      <c r="B110" s="39">
        <v>0</v>
      </c>
      <c r="C110" s="39">
        <v>0</v>
      </c>
      <c r="D110" s="39">
        <v>0</v>
      </c>
      <c r="E110" s="39">
        <v>0</v>
      </c>
      <c r="F110" s="39">
        <v>0</v>
      </c>
      <c r="G110" s="39">
        <v>0</v>
      </c>
      <c r="H110" s="39">
        <v>0</v>
      </c>
      <c r="I110" s="39">
        <v>0</v>
      </c>
      <c r="J110" s="39">
        <v>0</v>
      </c>
      <c r="K110" s="39">
        <v>0</v>
      </c>
      <c r="L110" s="39">
        <v>0</v>
      </c>
      <c r="M110" s="39">
        <f t="shared" si="12"/>
        <v>0</v>
      </c>
      <c r="N110" s="39">
        <f t="shared" si="13"/>
        <v>0</v>
      </c>
    </row>
    <row r="111" spans="1:25" ht="14.25" x14ac:dyDescent="0.2">
      <c r="A111" s="20" t="s">
        <v>376</v>
      </c>
      <c r="B111" s="39">
        <v>0</v>
      </c>
      <c r="C111" s="39">
        <v>0</v>
      </c>
      <c r="D111" s="39">
        <v>0</v>
      </c>
      <c r="E111" s="39">
        <v>0</v>
      </c>
      <c r="F111" s="39">
        <v>0</v>
      </c>
      <c r="G111" s="39">
        <v>0</v>
      </c>
      <c r="H111" s="39">
        <v>0</v>
      </c>
      <c r="I111" s="39">
        <v>0</v>
      </c>
      <c r="J111" s="39">
        <v>0</v>
      </c>
      <c r="K111" s="39">
        <v>0</v>
      </c>
      <c r="L111" s="39">
        <v>0</v>
      </c>
      <c r="M111" s="39">
        <f t="shared" si="12"/>
        <v>0</v>
      </c>
      <c r="N111" s="39">
        <f t="shared" si="13"/>
        <v>0</v>
      </c>
    </row>
    <row r="112" spans="1:25" x14ac:dyDescent="0.2">
      <c r="A112" s="20" t="s">
        <v>47</v>
      </c>
      <c r="B112" s="39">
        <v>0</v>
      </c>
      <c r="C112" s="39">
        <v>0</v>
      </c>
      <c r="D112" s="39">
        <v>0</v>
      </c>
      <c r="E112" s="39">
        <v>0</v>
      </c>
      <c r="F112" s="39">
        <v>0</v>
      </c>
      <c r="G112" s="39">
        <v>0</v>
      </c>
      <c r="H112" s="39">
        <v>0</v>
      </c>
      <c r="I112" s="39">
        <v>0</v>
      </c>
      <c r="J112" s="39">
        <v>0</v>
      </c>
      <c r="K112" s="39">
        <v>0</v>
      </c>
      <c r="L112" s="39">
        <v>0</v>
      </c>
      <c r="M112" s="39">
        <f t="shared" si="12"/>
        <v>0</v>
      </c>
      <c r="N112" s="39">
        <f t="shared" si="13"/>
        <v>0</v>
      </c>
    </row>
    <row r="113" spans="1:25" x14ac:dyDescent="0.2">
      <c r="A113" s="20" t="s">
        <v>313</v>
      </c>
      <c r="B113" s="39">
        <v>0</v>
      </c>
      <c r="C113" s="39">
        <v>0</v>
      </c>
      <c r="D113" s="39">
        <v>0</v>
      </c>
      <c r="E113" s="39">
        <v>0</v>
      </c>
      <c r="F113" s="39">
        <v>0</v>
      </c>
      <c r="G113" s="39">
        <v>0</v>
      </c>
      <c r="H113" s="39">
        <v>0</v>
      </c>
      <c r="I113" s="39">
        <v>0</v>
      </c>
      <c r="J113" s="39">
        <v>0</v>
      </c>
      <c r="K113" s="39">
        <v>0</v>
      </c>
      <c r="L113" s="39">
        <v>0</v>
      </c>
      <c r="M113" s="39">
        <f t="shared" si="12"/>
        <v>0</v>
      </c>
      <c r="N113" s="39">
        <f t="shared" si="13"/>
        <v>0</v>
      </c>
    </row>
    <row r="114" spans="1:25" x14ac:dyDescent="0.2">
      <c r="A114" s="20" t="s">
        <v>312</v>
      </c>
      <c r="B114" s="39">
        <v>0</v>
      </c>
      <c r="C114" s="39">
        <v>0</v>
      </c>
      <c r="D114" s="39">
        <v>0</v>
      </c>
      <c r="E114" s="39">
        <v>0</v>
      </c>
      <c r="F114" s="39">
        <v>0</v>
      </c>
      <c r="G114" s="39">
        <v>0</v>
      </c>
      <c r="H114" s="39">
        <v>0</v>
      </c>
      <c r="I114" s="39">
        <v>0</v>
      </c>
      <c r="J114" s="39">
        <v>0</v>
      </c>
      <c r="K114" s="39">
        <v>0</v>
      </c>
      <c r="L114" s="39">
        <v>0</v>
      </c>
      <c r="M114" s="39">
        <f t="shared" si="12"/>
        <v>0</v>
      </c>
      <c r="N114" s="39">
        <f t="shared" si="13"/>
        <v>0</v>
      </c>
    </row>
    <row r="115" spans="1:25" x14ac:dyDescent="0.2">
      <c r="A115" s="20" t="s">
        <v>186</v>
      </c>
      <c r="B115" s="39">
        <v>0</v>
      </c>
      <c r="C115" s="39">
        <v>0</v>
      </c>
      <c r="D115" s="39">
        <v>0</v>
      </c>
      <c r="E115" s="39">
        <v>0</v>
      </c>
      <c r="F115" s="39">
        <v>0</v>
      </c>
      <c r="G115" s="39">
        <v>0</v>
      </c>
      <c r="H115" s="39">
        <v>0</v>
      </c>
      <c r="I115" s="39">
        <v>0</v>
      </c>
      <c r="J115" s="39">
        <v>0</v>
      </c>
      <c r="K115" s="39">
        <v>0</v>
      </c>
      <c r="L115" s="39">
        <v>0</v>
      </c>
      <c r="M115" s="39">
        <f t="shared" si="12"/>
        <v>0</v>
      </c>
      <c r="N115" s="39">
        <f t="shared" si="13"/>
        <v>0</v>
      </c>
    </row>
    <row r="116" spans="1:25" x14ac:dyDescent="0.2">
      <c r="A116" s="20" t="s">
        <v>187</v>
      </c>
      <c r="B116" s="40">
        <v>0</v>
      </c>
      <c r="C116" s="40">
        <v>-20</v>
      </c>
      <c r="D116" s="40">
        <v>-10</v>
      </c>
      <c r="E116" s="40">
        <v>-20</v>
      </c>
      <c r="F116" s="40">
        <v>-20</v>
      </c>
      <c r="G116" s="40">
        <v>-20</v>
      </c>
      <c r="H116" s="40">
        <v>-20</v>
      </c>
      <c r="I116" s="40">
        <v>-30</v>
      </c>
      <c r="J116" s="40">
        <v>-30</v>
      </c>
      <c r="K116" s="40">
        <v>-30</v>
      </c>
      <c r="L116" s="40">
        <v>-30</v>
      </c>
      <c r="M116" s="40">
        <v>-90</v>
      </c>
      <c r="N116" s="40">
        <v>-230</v>
      </c>
    </row>
    <row r="117" spans="1:25" x14ac:dyDescent="0.2">
      <c r="A117" s="20" t="s">
        <v>170</v>
      </c>
      <c r="B117" s="40">
        <f t="shared" ref="B117:N117" si="14">SUMIF($Y97:$Y116,"&lt;&gt;1",B97:B116)</f>
        <v>0</v>
      </c>
      <c r="C117" s="40">
        <f t="shared" si="14"/>
        <v>-150</v>
      </c>
      <c r="D117" s="40">
        <f t="shared" si="14"/>
        <v>-90</v>
      </c>
      <c r="E117" s="40">
        <f t="shared" si="14"/>
        <v>90</v>
      </c>
      <c r="F117" s="40">
        <f t="shared" si="14"/>
        <v>140</v>
      </c>
      <c r="G117" s="40">
        <f t="shared" si="14"/>
        <v>70</v>
      </c>
      <c r="H117" s="40">
        <f t="shared" si="14"/>
        <v>50</v>
      </c>
      <c r="I117" s="40">
        <f t="shared" si="14"/>
        <v>60</v>
      </c>
      <c r="J117" s="40">
        <f t="shared" si="14"/>
        <v>90</v>
      </c>
      <c r="K117" s="40">
        <f t="shared" si="14"/>
        <v>100</v>
      </c>
      <c r="L117" s="40">
        <f t="shared" si="14"/>
        <v>130</v>
      </c>
      <c r="M117" s="40">
        <f t="shared" si="14"/>
        <v>60</v>
      </c>
      <c r="N117" s="40">
        <f t="shared" si="14"/>
        <v>490</v>
      </c>
      <c r="Y117">
        <v>1</v>
      </c>
    </row>
    <row r="118" spans="1:25" x14ac:dyDescent="0.2">
      <c r="A118" s="10" t="s">
        <v>259</v>
      </c>
      <c r="B118" s="39">
        <f t="shared" ref="B118:N118" si="15">SUMIF($Y91:$Y117,"&lt;&gt;1",B91:B117)</f>
        <v>0</v>
      </c>
      <c r="C118" s="39">
        <f t="shared" si="15"/>
        <v>775</v>
      </c>
      <c r="D118" s="39">
        <f t="shared" si="15"/>
        <v>1385</v>
      </c>
      <c r="E118" s="39">
        <f t="shared" si="15"/>
        <v>1821</v>
      </c>
      <c r="F118" s="39">
        <f t="shared" si="15"/>
        <v>2126</v>
      </c>
      <c r="G118" s="39">
        <f t="shared" si="15"/>
        <v>2215</v>
      </c>
      <c r="H118" s="39">
        <f t="shared" si="15"/>
        <v>2397</v>
      </c>
      <c r="I118" s="39">
        <f t="shared" si="15"/>
        <v>2568</v>
      </c>
      <c r="J118" s="39">
        <f t="shared" si="15"/>
        <v>2705</v>
      </c>
      <c r="K118" s="39">
        <f t="shared" si="15"/>
        <v>2819</v>
      </c>
      <c r="L118" s="39">
        <f t="shared" si="15"/>
        <v>2954</v>
      </c>
      <c r="M118" s="39">
        <f t="shared" si="15"/>
        <v>8322</v>
      </c>
      <c r="N118" s="39">
        <f t="shared" si="15"/>
        <v>21765</v>
      </c>
      <c r="Y118">
        <v>1</v>
      </c>
    </row>
    <row r="119" spans="1:25" x14ac:dyDescent="0.2">
      <c r="A119" s="11" t="s">
        <v>49</v>
      </c>
      <c r="B119" s="17"/>
      <c r="C119" s="17"/>
      <c r="D119" s="17"/>
      <c r="E119" s="17"/>
      <c r="F119" s="17"/>
      <c r="G119" s="17"/>
      <c r="H119" s="17"/>
      <c r="I119" s="17"/>
      <c r="J119" s="17"/>
      <c r="K119" s="17"/>
      <c r="L119" s="17"/>
      <c r="M119" s="17"/>
      <c r="N119" s="17"/>
      <c r="Y119">
        <v>1</v>
      </c>
    </row>
    <row r="120" spans="1:25" ht="14.25" x14ac:dyDescent="0.2">
      <c r="A120" s="20" t="s">
        <v>377</v>
      </c>
      <c r="B120" s="39">
        <v>0</v>
      </c>
      <c r="C120" s="39">
        <v>530</v>
      </c>
      <c r="D120" s="39">
        <v>-1930</v>
      </c>
      <c r="E120" s="39">
        <v>-2860</v>
      </c>
      <c r="F120" s="39">
        <v>-3750</v>
      </c>
      <c r="G120" s="39">
        <v>-4720</v>
      </c>
      <c r="H120" s="39">
        <v>-5710</v>
      </c>
      <c r="I120" s="39">
        <v>-6730</v>
      </c>
      <c r="J120" s="39">
        <v>-7820</v>
      </c>
      <c r="K120" s="39">
        <v>-8990</v>
      </c>
      <c r="L120" s="39">
        <v>-10190</v>
      </c>
      <c r="M120" s="39">
        <v>-12730</v>
      </c>
      <c r="N120" s="39">
        <v>-52170</v>
      </c>
    </row>
    <row r="121" spans="1:25" ht="14.25" x14ac:dyDescent="0.2">
      <c r="A121" s="20" t="s">
        <v>378</v>
      </c>
      <c r="B121" s="39">
        <v>0</v>
      </c>
      <c r="C121" s="39">
        <v>0</v>
      </c>
      <c r="D121" s="39">
        <v>-5760</v>
      </c>
      <c r="E121" s="39">
        <v>-7170</v>
      </c>
      <c r="F121" s="39">
        <v>-7990</v>
      </c>
      <c r="G121" s="39">
        <v>-8870</v>
      </c>
      <c r="H121" s="39">
        <v>-9750</v>
      </c>
      <c r="I121" s="39">
        <v>-10660</v>
      </c>
      <c r="J121" s="39">
        <v>-11590</v>
      </c>
      <c r="K121" s="39">
        <v>-12570</v>
      </c>
      <c r="L121" s="39">
        <v>-13570</v>
      </c>
      <c r="M121" s="39">
        <v>-29790</v>
      </c>
      <c r="N121" s="39">
        <v>-87930</v>
      </c>
    </row>
    <row r="122" spans="1:25" x14ac:dyDescent="0.2">
      <c r="A122" s="20" t="s">
        <v>50</v>
      </c>
      <c r="B122" s="39">
        <v>0</v>
      </c>
      <c r="C122" s="39">
        <v>-410</v>
      </c>
      <c r="D122" s="39">
        <v>-1230</v>
      </c>
      <c r="E122" s="39">
        <v>-2590</v>
      </c>
      <c r="F122" s="39">
        <v>-3440</v>
      </c>
      <c r="G122" s="39">
        <v>-3730</v>
      </c>
      <c r="H122" s="39">
        <v>-3950</v>
      </c>
      <c r="I122" s="39">
        <v>-4180</v>
      </c>
      <c r="J122" s="39">
        <v>-4430</v>
      </c>
      <c r="K122" s="39">
        <v>-4690</v>
      </c>
      <c r="L122" s="39">
        <v>-4950</v>
      </c>
      <c r="M122" s="39">
        <v>-11400</v>
      </c>
      <c r="N122" s="39">
        <v>-33600</v>
      </c>
    </row>
    <row r="123" spans="1:25" x14ac:dyDescent="0.2">
      <c r="A123" s="20" t="s">
        <v>188</v>
      </c>
      <c r="B123" s="39">
        <v>0</v>
      </c>
      <c r="C123" s="39">
        <v>-1280</v>
      </c>
      <c r="D123" s="39">
        <v>-3120</v>
      </c>
      <c r="E123" s="39">
        <v>-5140</v>
      </c>
      <c r="F123" s="39">
        <v>-7710</v>
      </c>
      <c r="G123" s="39">
        <v>-11040</v>
      </c>
      <c r="H123" s="39">
        <v>-12520</v>
      </c>
      <c r="I123" s="39">
        <v>-13530</v>
      </c>
      <c r="J123" s="39">
        <v>-15070</v>
      </c>
      <c r="K123" s="39">
        <v>-15210</v>
      </c>
      <c r="L123" s="39">
        <v>-16830</v>
      </c>
      <c r="M123" s="39">
        <v>-28290</v>
      </c>
      <c r="N123" s="39">
        <v>-101450</v>
      </c>
    </row>
    <row r="124" spans="1:25" x14ac:dyDescent="0.2">
      <c r="A124" s="20" t="s">
        <v>189</v>
      </c>
      <c r="B124" s="39">
        <v>0</v>
      </c>
      <c r="C124" s="39">
        <v>-310</v>
      </c>
      <c r="D124" s="39">
        <v>-330</v>
      </c>
      <c r="E124" s="39">
        <v>-360</v>
      </c>
      <c r="F124" s="39">
        <v>-390</v>
      </c>
      <c r="G124" s="39">
        <v>-420</v>
      </c>
      <c r="H124" s="39">
        <v>-450</v>
      </c>
      <c r="I124" s="39">
        <v>-490</v>
      </c>
      <c r="J124" s="39">
        <v>-540</v>
      </c>
      <c r="K124" s="39">
        <v>-590</v>
      </c>
      <c r="L124" s="39">
        <v>-640</v>
      </c>
      <c r="M124" s="39">
        <v>-1810</v>
      </c>
      <c r="N124" s="39">
        <v>-4520</v>
      </c>
    </row>
    <row r="125" spans="1:25" x14ac:dyDescent="0.2">
      <c r="A125" s="20" t="s">
        <v>190</v>
      </c>
      <c r="B125" s="39">
        <v>0</v>
      </c>
      <c r="C125" s="39">
        <v>-1800</v>
      </c>
      <c r="D125" s="39">
        <v>-3290</v>
      </c>
      <c r="E125" s="39">
        <v>-3670</v>
      </c>
      <c r="F125" s="39">
        <v>-4060</v>
      </c>
      <c r="G125" s="39">
        <v>-4480</v>
      </c>
      <c r="H125" s="39">
        <v>-4940</v>
      </c>
      <c r="I125" s="39">
        <v>-5420</v>
      </c>
      <c r="J125" s="39">
        <v>-5940</v>
      </c>
      <c r="K125" s="39">
        <v>-6500</v>
      </c>
      <c r="L125" s="39">
        <v>-7140</v>
      </c>
      <c r="M125" s="39">
        <v>-17300</v>
      </c>
      <c r="N125" s="39">
        <v>-47240</v>
      </c>
    </row>
    <row r="126" spans="1:25" x14ac:dyDescent="0.2">
      <c r="A126" s="20" t="s">
        <v>191</v>
      </c>
      <c r="B126" s="39">
        <v>0</v>
      </c>
      <c r="C126" s="39">
        <v>-4200</v>
      </c>
      <c r="D126" s="39">
        <v>-7740</v>
      </c>
      <c r="E126" s="39">
        <v>-8710</v>
      </c>
      <c r="F126" s="39">
        <v>-9770</v>
      </c>
      <c r="G126" s="39">
        <v>-10900</v>
      </c>
      <c r="H126" s="39">
        <v>-12160</v>
      </c>
      <c r="I126" s="39">
        <v>-13550</v>
      </c>
      <c r="J126" s="39">
        <v>-15050</v>
      </c>
      <c r="K126" s="39">
        <v>-16700</v>
      </c>
      <c r="L126" s="39">
        <v>-18420</v>
      </c>
      <c r="M126" s="39">
        <v>-41320</v>
      </c>
      <c r="N126" s="39">
        <v>-117200</v>
      </c>
    </row>
    <row r="127" spans="1:25" x14ac:dyDescent="0.2">
      <c r="A127" s="11" t="s">
        <v>44</v>
      </c>
      <c r="B127" s="17"/>
      <c r="C127" s="17"/>
      <c r="D127" s="17"/>
      <c r="E127" s="17"/>
      <c r="F127" s="17"/>
      <c r="G127" s="17"/>
      <c r="H127" s="17"/>
      <c r="I127" s="17"/>
      <c r="J127" s="17"/>
      <c r="K127" s="17"/>
      <c r="L127" s="17"/>
      <c r="M127" s="17"/>
      <c r="N127" s="17"/>
      <c r="Y127">
        <v>1</v>
      </c>
    </row>
    <row r="128" spans="1:25" ht="14.25" x14ac:dyDescent="0.2">
      <c r="A128" s="20" t="s">
        <v>379</v>
      </c>
      <c r="B128" s="39">
        <v>0</v>
      </c>
      <c r="C128" s="39">
        <v>0</v>
      </c>
      <c r="D128" s="39">
        <v>0</v>
      </c>
      <c r="E128" s="39">
        <v>0</v>
      </c>
      <c r="F128" s="39">
        <v>0</v>
      </c>
      <c r="G128" s="39">
        <v>0</v>
      </c>
      <c r="H128" s="39">
        <v>0</v>
      </c>
      <c r="I128" s="39">
        <v>0</v>
      </c>
      <c r="J128" s="39">
        <v>0</v>
      </c>
      <c r="K128" s="39">
        <v>0</v>
      </c>
      <c r="L128" s="39">
        <v>0</v>
      </c>
      <c r="M128" s="39">
        <f>SUM(C128:G128)</f>
        <v>0</v>
      </c>
      <c r="N128" s="39">
        <f>SUM(C128:L128)</f>
        <v>0</v>
      </c>
    </row>
    <row r="129" spans="1:25" ht="14.25" x14ac:dyDescent="0.2">
      <c r="A129" s="20" t="s">
        <v>380</v>
      </c>
      <c r="B129" s="39">
        <v>0</v>
      </c>
      <c r="C129" s="39">
        <v>0</v>
      </c>
      <c r="D129" s="39">
        <v>0</v>
      </c>
      <c r="E129" s="39">
        <v>0</v>
      </c>
      <c r="F129" s="39">
        <v>0</v>
      </c>
      <c r="G129" s="39">
        <v>0</v>
      </c>
      <c r="H129" s="39">
        <v>0</v>
      </c>
      <c r="I129" s="39">
        <v>0</v>
      </c>
      <c r="J129" s="39">
        <v>0</v>
      </c>
      <c r="K129" s="39">
        <v>0</v>
      </c>
      <c r="L129" s="39">
        <v>0</v>
      </c>
      <c r="M129" s="39">
        <f>SUM(C129:G129)</f>
        <v>0</v>
      </c>
      <c r="N129" s="39">
        <f>SUM(C129:L129)</f>
        <v>0</v>
      </c>
    </row>
    <row r="130" spans="1:25" x14ac:dyDescent="0.2">
      <c r="A130" s="20" t="s">
        <v>454</v>
      </c>
      <c r="B130" s="39">
        <v>0</v>
      </c>
      <c r="C130" s="39">
        <v>-630</v>
      </c>
      <c r="D130" s="39">
        <v>-770</v>
      </c>
      <c r="E130" s="39">
        <v>-820</v>
      </c>
      <c r="F130" s="39">
        <v>-880</v>
      </c>
      <c r="G130" s="39">
        <v>-930</v>
      </c>
      <c r="H130" s="39">
        <v>-990</v>
      </c>
      <c r="I130" s="39">
        <v>-1020</v>
      </c>
      <c r="J130" s="39">
        <v>-1070</v>
      </c>
      <c r="K130" s="39">
        <v>-1130</v>
      </c>
      <c r="L130" s="39">
        <v>-1180</v>
      </c>
      <c r="M130" s="39">
        <v>-4030</v>
      </c>
      <c r="N130" s="39">
        <v>-9420</v>
      </c>
    </row>
    <row r="131" spans="1:25" x14ac:dyDescent="0.2">
      <c r="A131" s="20" t="s">
        <v>192</v>
      </c>
      <c r="B131" s="39">
        <v>0</v>
      </c>
      <c r="C131" s="39">
        <v>0</v>
      </c>
      <c r="D131" s="39">
        <v>0</v>
      </c>
      <c r="E131" s="39">
        <v>-10</v>
      </c>
      <c r="F131" s="39">
        <v>-10</v>
      </c>
      <c r="G131" s="39">
        <v>-10</v>
      </c>
      <c r="H131" s="39">
        <v>-10</v>
      </c>
      <c r="I131" s="39">
        <v>-10</v>
      </c>
      <c r="J131" s="39">
        <v>-10</v>
      </c>
      <c r="K131" s="39">
        <v>-10</v>
      </c>
      <c r="L131" s="39">
        <v>-10</v>
      </c>
      <c r="M131" s="39">
        <v>-30</v>
      </c>
      <c r="N131" s="39">
        <v>-80</v>
      </c>
    </row>
    <row r="132" spans="1:25" ht="14.25" x14ac:dyDescent="0.2">
      <c r="A132" s="20" t="s">
        <v>381</v>
      </c>
      <c r="B132" s="39">
        <v>0</v>
      </c>
      <c r="C132" s="39">
        <v>0</v>
      </c>
      <c r="D132" s="39">
        <v>0</v>
      </c>
      <c r="E132" s="39">
        <v>0</v>
      </c>
      <c r="F132" s="39">
        <v>0</v>
      </c>
      <c r="G132" s="39">
        <v>0</v>
      </c>
      <c r="H132" s="39">
        <v>0</v>
      </c>
      <c r="I132" s="39">
        <v>0</v>
      </c>
      <c r="J132" s="39">
        <v>0</v>
      </c>
      <c r="K132" s="39">
        <v>0</v>
      </c>
      <c r="L132" s="39">
        <v>0</v>
      </c>
      <c r="M132" s="39">
        <f>SUM(C132:G132)</f>
        <v>0</v>
      </c>
      <c r="N132" s="39">
        <f>SUM(C132:L132)</f>
        <v>0</v>
      </c>
    </row>
    <row r="133" spans="1:25" x14ac:dyDescent="0.2">
      <c r="A133" s="20" t="s">
        <v>158</v>
      </c>
      <c r="B133" s="39">
        <v>0</v>
      </c>
      <c r="C133" s="39">
        <v>0</v>
      </c>
      <c r="D133" s="39">
        <v>0</v>
      </c>
      <c r="E133" s="39">
        <v>0</v>
      </c>
      <c r="F133" s="39">
        <v>0</v>
      </c>
      <c r="G133" s="39">
        <v>0</v>
      </c>
      <c r="H133" s="39">
        <v>0</v>
      </c>
      <c r="I133" s="39">
        <v>0</v>
      </c>
      <c r="J133" s="39">
        <v>0</v>
      </c>
      <c r="K133" s="39">
        <v>0</v>
      </c>
      <c r="L133" s="39">
        <v>0</v>
      </c>
      <c r="M133" s="39">
        <f>SUM(C133:G133)</f>
        <v>0</v>
      </c>
      <c r="N133" s="39">
        <f>SUM(C133:L133)</f>
        <v>0</v>
      </c>
    </row>
    <row r="134" spans="1:25" ht="14.25" x14ac:dyDescent="0.2">
      <c r="A134" s="20" t="s">
        <v>382</v>
      </c>
      <c r="B134" s="39">
        <v>0</v>
      </c>
      <c r="C134" s="39">
        <v>0</v>
      </c>
      <c r="D134" s="39">
        <v>0</v>
      </c>
      <c r="E134" s="39">
        <v>0</v>
      </c>
      <c r="F134" s="39">
        <v>0</v>
      </c>
      <c r="G134" s="39">
        <v>0</v>
      </c>
      <c r="H134" s="39">
        <v>0</v>
      </c>
      <c r="I134" s="39">
        <v>0</v>
      </c>
      <c r="J134" s="39">
        <v>0</v>
      </c>
      <c r="K134" s="39">
        <v>0</v>
      </c>
      <c r="L134" s="39">
        <v>0</v>
      </c>
      <c r="M134" s="39">
        <f>SUM(C134:G134)</f>
        <v>0</v>
      </c>
      <c r="N134" s="39">
        <f>SUM(C134:L134)</f>
        <v>0</v>
      </c>
    </row>
    <row r="135" spans="1:25" x14ac:dyDescent="0.2">
      <c r="A135" s="20" t="s">
        <v>51</v>
      </c>
      <c r="B135" s="39">
        <v>0</v>
      </c>
      <c r="C135" s="39">
        <v>0</v>
      </c>
      <c r="D135" s="39">
        <v>0</v>
      </c>
      <c r="E135" s="39">
        <v>0</v>
      </c>
      <c r="F135" s="39">
        <v>-590</v>
      </c>
      <c r="G135" s="39">
        <v>-1065</v>
      </c>
      <c r="H135" s="39">
        <v>-1130</v>
      </c>
      <c r="I135" s="39">
        <v>-1225</v>
      </c>
      <c r="J135" s="39">
        <v>-1300</v>
      </c>
      <c r="K135" s="39">
        <v>-1385</v>
      </c>
      <c r="L135" s="39">
        <v>-1470</v>
      </c>
      <c r="M135" s="39">
        <v>-1655</v>
      </c>
      <c r="N135" s="39">
        <v>-8165</v>
      </c>
    </row>
    <row r="136" spans="1:25" ht="14.25" x14ac:dyDescent="0.2">
      <c r="A136" s="20" t="s">
        <v>383</v>
      </c>
      <c r="B136" s="39">
        <v>0</v>
      </c>
      <c r="C136" s="39">
        <v>0</v>
      </c>
      <c r="D136" s="39">
        <v>0</v>
      </c>
      <c r="E136" s="39">
        <v>0</v>
      </c>
      <c r="F136" s="39">
        <v>0</v>
      </c>
      <c r="G136" s="39">
        <v>0</v>
      </c>
      <c r="H136" s="39">
        <v>0</v>
      </c>
      <c r="I136" s="39">
        <v>0</v>
      </c>
      <c r="J136" s="39">
        <v>0</v>
      </c>
      <c r="K136" s="39">
        <v>0</v>
      </c>
      <c r="L136" s="39">
        <v>0</v>
      </c>
      <c r="M136" s="39">
        <f>SUM(C136:G136)</f>
        <v>0</v>
      </c>
      <c r="N136" s="39">
        <f>SUM(C136:L136)</f>
        <v>0</v>
      </c>
    </row>
    <row r="137" spans="1:25" x14ac:dyDescent="0.2">
      <c r="A137" s="20" t="s">
        <v>193</v>
      </c>
      <c r="B137" s="39">
        <v>0</v>
      </c>
      <c r="C137" s="39">
        <v>-20</v>
      </c>
      <c r="D137" s="39">
        <v>-20</v>
      </c>
      <c r="E137" s="39">
        <v>-20</v>
      </c>
      <c r="F137" s="39">
        <v>-20</v>
      </c>
      <c r="G137" s="39">
        <v>-20</v>
      </c>
      <c r="H137" s="39">
        <v>-20</v>
      </c>
      <c r="I137" s="39">
        <v>-20</v>
      </c>
      <c r="J137" s="39">
        <v>-20</v>
      </c>
      <c r="K137" s="39">
        <v>-20</v>
      </c>
      <c r="L137" s="39">
        <v>-20</v>
      </c>
      <c r="M137" s="39">
        <v>-100</v>
      </c>
      <c r="N137" s="39">
        <v>-200</v>
      </c>
    </row>
    <row r="138" spans="1:25" x14ac:dyDescent="0.2">
      <c r="A138" s="20" t="s">
        <v>194</v>
      </c>
      <c r="B138" s="39">
        <v>0</v>
      </c>
      <c r="C138" s="39">
        <v>0</v>
      </c>
      <c r="D138" s="39">
        <v>0</v>
      </c>
      <c r="E138" s="39">
        <v>0</v>
      </c>
      <c r="F138" s="39">
        <v>0</v>
      </c>
      <c r="G138" s="39">
        <v>0</v>
      </c>
      <c r="H138" s="39">
        <v>0</v>
      </c>
      <c r="I138" s="39">
        <v>0</v>
      </c>
      <c r="J138" s="39">
        <v>0</v>
      </c>
      <c r="K138" s="39">
        <v>0</v>
      </c>
      <c r="L138" s="39">
        <v>0</v>
      </c>
      <c r="M138" s="39">
        <f>SUM(C138:G138)</f>
        <v>0</v>
      </c>
      <c r="N138" s="39">
        <f>SUM(C138:L138)</f>
        <v>0</v>
      </c>
    </row>
    <row r="139" spans="1:25" ht="14.25" x14ac:dyDescent="0.2">
      <c r="A139" s="20" t="s">
        <v>384</v>
      </c>
      <c r="B139" s="39">
        <v>0</v>
      </c>
      <c r="C139" s="39">
        <v>0</v>
      </c>
      <c r="D139" s="39">
        <v>0</v>
      </c>
      <c r="E139" s="39">
        <v>0</v>
      </c>
      <c r="F139" s="39">
        <v>0</v>
      </c>
      <c r="G139" s="39">
        <v>0</v>
      </c>
      <c r="H139" s="39">
        <v>0</v>
      </c>
      <c r="I139" s="39">
        <v>0</v>
      </c>
      <c r="J139" s="39">
        <v>0</v>
      </c>
      <c r="K139" s="39">
        <v>0</v>
      </c>
      <c r="L139" s="39">
        <v>0</v>
      </c>
      <c r="M139" s="39">
        <f>SUM(C139:G139)</f>
        <v>0</v>
      </c>
      <c r="N139" s="39">
        <f>SUM(C139:L139)</f>
        <v>0</v>
      </c>
    </row>
    <row r="140" spans="1:25" x14ac:dyDescent="0.2">
      <c r="A140" s="20" t="s">
        <v>159</v>
      </c>
      <c r="B140" s="39">
        <v>0</v>
      </c>
      <c r="C140" s="39">
        <v>0</v>
      </c>
      <c r="D140" s="39">
        <v>0</v>
      </c>
      <c r="E140" s="39">
        <v>0</v>
      </c>
      <c r="F140" s="39">
        <v>0</v>
      </c>
      <c r="G140" s="39">
        <v>0</v>
      </c>
      <c r="H140" s="39">
        <v>0</v>
      </c>
      <c r="I140" s="39">
        <v>0</v>
      </c>
      <c r="J140" s="39">
        <v>0</v>
      </c>
      <c r="K140" s="39">
        <v>0</v>
      </c>
      <c r="L140" s="39">
        <v>0</v>
      </c>
      <c r="M140" s="39">
        <f>SUM(C140:G140)</f>
        <v>0</v>
      </c>
      <c r="N140" s="39">
        <f>SUM(C140:L140)</f>
        <v>0</v>
      </c>
    </row>
    <row r="141" spans="1:25" x14ac:dyDescent="0.2">
      <c r="A141" s="20" t="s">
        <v>195</v>
      </c>
      <c r="B141" s="39">
        <v>0</v>
      </c>
      <c r="C141" s="39">
        <v>-75</v>
      </c>
      <c r="D141" s="39">
        <v>-125</v>
      </c>
      <c r="E141" s="39">
        <v>-145</v>
      </c>
      <c r="F141" s="39">
        <v>-150</v>
      </c>
      <c r="G141" s="39">
        <v>-160</v>
      </c>
      <c r="H141" s="39">
        <v>-180</v>
      </c>
      <c r="I141" s="39">
        <v>-180</v>
      </c>
      <c r="J141" s="39">
        <v>-200</v>
      </c>
      <c r="K141" s="39">
        <v>-210</v>
      </c>
      <c r="L141" s="39">
        <v>-220</v>
      </c>
      <c r="M141" s="39">
        <v>-655</v>
      </c>
      <c r="N141" s="39">
        <v>-1645</v>
      </c>
    </row>
    <row r="142" spans="1:25" x14ac:dyDescent="0.2">
      <c r="A142" s="20" t="s">
        <v>196</v>
      </c>
      <c r="B142" s="40">
        <v>0</v>
      </c>
      <c r="C142" s="40">
        <v>90</v>
      </c>
      <c r="D142" s="40">
        <v>100</v>
      </c>
      <c r="E142" s="40">
        <v>60</v>
      </c>
      <c r="F142" s="40">
        <v>20</v>
      </c>
      <c r="G142" s="40">
        <v>-40</v>
      </c>
      <c r="H142" s="40">
        <v>-120</v>
      </c>
      <c r="I142" s="40">
        <v>-180</v>
      </c>
      <c r="J142" s="40">
        <v>-270</v>
      </c>
      <c r="K142" s="40">
        <v>-370</v>
      </c>
      <c r="L142" s="40">
        <v>-490</v>
      </c>
      <c r="M142" s="40">
        <v>230</v>
      </c>
      <c r="N142" s="40">
        <v>-1200</v>
      </c>
    </row>
    <row r="143" spans="1:25" x14ac:dyDescent="0.2">
      <c r="A143" s="10" t="s">
        <v>48</v>
      </c>
      <c r="B143" s="40">
        <f t="shared" ref="B143:N143" si="16">SUMIF($Y127:$Y142,"&lt;&gt;1",B127:B142)</f>
        <v>0</v>
      </c>
      <c r="C143" s="40">
        <f t="shared" si="16"/>
        <v>-635</v>
      </c>
      <c r="D143" s="40">
        <f t="shared" si="16"/>
        <v>-815</v>
      </c>
      <c r="E143" s="40">
        <f t="shared" si="16"/>
        <v>-935</v>
      </c>
      <c r="F143" s="40">
        <f t="shared" si="16"/>
        <v>-1630</v>
      </c>
      <c r="G143" s="40">
        <f t="shared" si="16"/>
        <v>-2225</v>
      </c>
      <c r="H143" s="40">
        <f t="shared" si="16"/>
        <v>-2450</v>
      </c>
      <c r="I143" s="40">
        <f t="shared" si="16"/>
        <v>-2635</v>
      </c>
      <c r="J143" s="40">
        <f t="shared" si="16"/>
        <v>-2870</v>
      </c>
      <c r="K143" s="40">
        <f t="shared" si="16"/>
        <v>-3125</v>
      </c>
      <c r="L143" s="40">
        <f t="shared" si="16"/>
        <v>-3390</v>
      </c>
      <c r="M143" s="40">
        <f t="shared" si="16"/>
        <v>-6240</v>
      </c>
      <c r="N143" s="40">
        <f t="shared" si="16"/>
        <v>-20710</v>
      </c>
      <c r="Y143">
        <v>1</v>
      </c>
    </row>
    <row r="144" spans="1:25" x14ac:dyDescent="0.2">
      <c r="A144" s="10" t="s">
        <v>260</v>
      </c>
      <c r="B144" s="39">
        <f t="shared" ref="B144:N144" si="17">SUMIF($Y119:$Y143,"&lt;&gt;1",B119:B143)</f>
        <v>0</v>
      </c>
      <c r="C144" s="39">
        <f t="shared" si="17"/>
        <v>-8105</v>
      </c>
      <c r="D144" s="39">
        <f t="shared" si="17"/>
        <v>-24215</v>
      </c>
      <c r="E144" s="39">
        <f t="shared" si="17"/>
        <v>-31435</v>
      </c>
      <c r="F144" s="39">
        <f t="shared" si="17"/>
        <v>-38740</v>
      </c>
      <c r="G144" s="39">
        <f t="shared" si="17"/>
        <v>-46385</v>
      </c>
      <c r="H144" s="39">
        <f t="shared" si="17"/>
        <v>-51930</v>
      </c>
      <c r="I144" s="39">
        <f t="shared" si="17"/>
        <v>-57195</v>
      </c>
      <c r="J144" s="39">
        <f t="shared" si="17"/>
        <v>-63310</v>
      </c>
      <c r="K144" s="39">
        <f t="shared" si="17"/>
        <v>-68375</v>
      </c>
      <c r="L144" s="39">
        <f t="shared" si="17"/>
        <v>-75130</v>
      </c>
      <c r="M144" s="39">
        <f t="shared" si="17"/>
        <v>-148880</v>
      </c>
      <c r="N144" s="39">
        <f t="shared" si="17"/>
        <v>-464820</v>
      </c>
      <c r="Y144">
        <v>1</v>
      </c>
    </row>
    <row r="145" spans="1:25" x14ac:dyDescent="0.2">
      <c r="A145" s="11" t="s">
        <v>52</v>
      </c>
      <c r="B145" s="17"/>
      <c r="C145" s="17"/>
      <c r="D145" s="17"/>
      <c r="E145" s="17"/>
      <c r="F145" s="17"/>
      <c r="G145" s="17"/>
      <c r="H145" s="17"/>
      <c r="I145" s="17"/>
      <c r="J145" s="17"/>
      <c r="K145" s="17"/>
      <c r="L145" s="17"/>
      <c r="M145" s="17"/>
      <c r="N145" s="17"/>
      <c r="Y145">
        <v>1</v>
      </c>
    </row>
    <row r="146" spans="1:25" x14ac:dyDescent="0.2">
      <c r="A146" s="20" t="s">
        <v>285</v>
      </c>
      <c r="B146" s="39">
        <v>0</v>
      </c>
      <c r="C146" s="39">
        <v>-730</v>
      </c>
      <c r="D146" s="39">
        <v>-870</v>
      </c>
      <c r="E146" s="39">
        <v>-780</v>
      </c>
      <c r="F146" s="39">
        <v>-790</v>
      </c>
      <c r="G146" s="39">
        <v>-820</v>
      </c>
      <c r="H146" s="39">
        <v>-1650</v>
      </c>
      <c r="I146" s="39">
        <v>-1850</v>
      </c>
      <c r="J146" s="39">
        <v>-1960</v>
      </c>
      <c r="K146" s="39">
        <v>-2050</v>
      </c>
      <c r="L146" s="39">
        <v>-2160</v>
      </c>
      <c r="M146" s="39">
        <v>-3990</v>
      </c>
      <c r="N146" s="39">
        <v>-13660</v>
      </c>
    </row>
    <row r="147" spans="1:25" x14ac:dyDescent="0.2">
      <c r="A147" s="20" t="s">
        <v>277</v>
      </c>
      <c r="B147" s="39">
        <v>0</v>
      </c>
      <c r="C147" s="39">
        <v>-2</v>
      </c>
      <c r="D147" s="39">
        <v>-2</v>
      </c>
      <c r="E147" s="39">
        <v>-3</v>
      </c>
      <c r="F147" s="39">
        <v>-3</v>
      </c>
      <c r="G147" s="39">
        <v>-3</v>
      </c>
      <c r="H147" s="39">
        <v>-3</v>
      </c>
      <c r="I147" s="39">
        <v>-4</v>
      </c>
      <c r="J147" s="39">
        <v>-4</v>
      </c>
      <c r="K147" s="39">
        <v>-4</v>
      </c>
      <c r="L147" s="39">
        <v>-4</v>
      </c>
      <c r="M147" s="39">
        <v>-13</v>
      </c>
      <c r="N147" s="39">
        <v>-32</v>
      </c>
    </row>
    <row r="148" spans="1:25" x14ac:dyDescent="0.2">
      <c r="A148" s="20" t="s">
        <v>286</v>
      </c>
      <c r="B148" s="39">
        <v>0</v>
      </c>
      <c r="C148" s="39">
        <v>0</v>
      </c>
      <c r="D148" s="39">
        <v>0</v>
      </c>
      <c r="E148" s="39">
        <v>0</v>
      </c>
      <c r="F148" s="39">
        <v>0</v>
      </c>
      <c r="G148" s="39">
        <v>0</v>
      </c>
      <c r="H148" s="39">
        <v>0</v>
      </c>
      <c r="I148" s="39">
        <v>0</v>
      </c>
      <c r="J148" s="39">
        <v>0</v>
      </c>
      <c r="K148" s="39">
        <v>0</v>
      </c>
      <c r="L148" s="39">
        <v>0</v>
      </c>
      <c r="M148" s="39">
        <f t="shared" ref="M148:M160" si="18">SUM(C148:G148)</f>
        <v>0</v>
      </c>
      <c r="N148" s="39">
        <f t="shared" ref="N148:N160" si="19">SUM(C148:L148)</f>
        <v>0</v>
      </c>
    </row>
    <row r="149" spans="1:25" x14ac:dyDescent="0.2">
      <c r="A149" s="20" t="s">
        <v>287</v>
      </c>
      <c r="B149" s="39">
        <v>0</v>
      </c>
      <c r="C149" s="39">
        <v>0</v>
      </c>
      <c r="D149" s="39">
        <v>0</v>
      </c>
      <c r="E149" s="39">
        <v>0</v>
      </c>
      <c r="F149" s="39">
        <v>0</v>
      </c>
      <c r="G149" s="39">
        <v>0</v>
      </c>
      <c r="H149" s="39">
        <v>0</v>
      </c>
      <c r="I149" s="39">
        <v>0</v>
      </c>
      <c r="J149" s="39">
        <v>0</v>
      </c>
      <c r="K149" s="39">
        <v>0</v>
      </c>
      <c r="L149" s="39">
        <v>0</v>
      </c>
      <c r="M149" s="39">
        <f t="shared" si="18"/>
        <v>0</v>
      </c>
      <c r="N149" s="39">
        <f t="shared" si="19"/>
        <v>0</v>
      </c>
    </row>
    <row r="150" spans="1:25" x14ac:dyDescent="0.2">
      <c r="A150" s="20" t="s">
        <v>288</v>
      </c>
      <c r="B150" s="39">
        <v>0</v>
      </c>
      <c r="C150" s="39">
        <v>0</v>
      </c>
      <c r="D150" s="39">
        <v>0</v>
      </c>
      <c r="E150" s="39">
        <v>0</v>
      </c>
      <c r="F150" s="39">
        <v>0</v>
      </c>
      <c r="G150" s="39">
        <v>0</v>
      </c>
      <c r="H150" s="39">
        <v>0</v>
      </c>
      <c r="I150" s="39">
        <v>0</v>
      </c>
      <c r="J150" s="39">
        <v>0</v>
      </c>
      <c r="K150" s="39">
        <v>0</v>
      </c>
      <c r="L150" s="39">
        <v>0</v>
      </c>
      <c r="M150" s="39">
        <f t="shared" si="18"/>
        <v>0</v>
      </c>
      <c r="N150" s="39">
        <f t="shared" si="19"/>
        <v>0</v>
      </c>
    </row>
    <row r="151" spans="1:25" x14ac:dyDescent="0.2">
      <c r="A151" s="20" t="s">
        <v>289</v>
      </c>
      <c r="B151" s="39">
        <v>0</v>
      </c>
      <c r="C151" s="39">
        <v>0</v>
      </c>
      <c r="D151" s="39">
        <v>0</v>
      </c>
      <c r="E151" s="39">
        <v>0</v>
      </c>
      <c r="F151" s="39">
        <v>0</v>
      </c>
      <c r="G151" s="39">
        <v>0</v>
      </c>
      <c r="H151" s="39">
        <v>0</v>
      </c>
      <c r="I151" s="39">
        <v>0</v>
      </c>
      <c r="J151" s="39">
        <v>0</v>
      </c>
      <c r="K151" s="39">
        <v>0</v>
      </c>
      <c r="L151" s="39">
        <v>0</v>
      </c>
      <c r="M151" s="39">
        <f t="shared" si="18"/>
        <v>0</v>
      </c>
      <c r="N151" s="39">
        <f t="shared" si="19"/>
        <v>0</v>
      </c>
    </row>
    <row r="152" spans="1:25" x14ac:dyDescent="0.2">
      <c r="A152" s="20" t="s">
        <v>278</v>
      </c>
      <c r="B152" s="39">
        <v>0</v>
      </c>
      <c r="C152" s="39">
        <v>0</v>
      </c>
      <c r="D152" s="39">
        <v>0</v>
      </c>
      <c r="E152" s="39">
        <v>0</v>
      </c>
      <c r="F152" s="39">
        <v>0</v>
      </c>
      <c r="G152" s="39">
        <v>0</v>
      </c>
      <c r="H152" s="39">
        <v>0</v>
      </c>
      <c r="I152" s="39">
        <v>0</v>
      </c>
      <c r="J152" s="39">
        <v>0</v>
      </c>
      <c r="K152" s="39">
        <v>0</v>
      </c>
      <c r="L152" s="39">
        <v>0</v>
      </c>
      <c r="M152" s="39">
        <f t="shared" si="18"/>
        <v>0</v>
      </c>
      <c r="N152" s="39">
        <f t="shared" si="19"/>
        <v>0</v>
      </c>
    </row>
    <row r="153" spans="1:25" x14ac:dyDescent="0.2">
      <c r="A153" s="20" t="s">
        <v>279</v>
      </c>
      <c r="B153" s="39">
        <v>0</v>
      </c>
      <c r="C153" s="39">
        <v>0</v>
      </c>
      <c r="D153" s="39">
        <v>0</v>
      </c>
      <c r="E153" s="39">
        <v>0</v>
      </c>
      <c r="F153" s="39">
        <v>0</v>
      </c>
      <c r="G153" s="39">
        <v>0</v>
      </c>
      <c r="H153" s="39">
        <v>0</v>
      </c>
      <c r="I153" s="39">
        <v>0</v>
      </c>
      <c r="J153" s="39">
        <v>0</v>
      </c>
      <c r="K153" s="39">
        <v>0</v>
      </c>
      <c r="L153" s="39">
        <v>0</v>
      </c>
      <c r="M153" s="39">
        <f t="shared" si="18"/>
        <v>0</v>
      </c>
      <c r="N153" s="39">
        <f t="shared" si="19"/>
        <v>0</v>
      </c>
    </row>
    <row r="154" spans="1:25" x14ac:dyDescent="0.2">
      <c r="A154" s="20" t="s">
        <v>280</v>
      </c>
      <c r="B154" s="39">
        <v>0</v>
      </c>
      <c r="C154" s="39">
        <v>0</v>
      </c>
      <c r="D154" s="39">
        <v>0</v>
      </c>
      <c r="E154" s="39">
        <v>0</v>
      </c>
      <c r="F154" s="39">
        <v>0</v>
      </c>
      <c r="G154" s="39">
        <v>0</v>
      </c>
      <c r="H154" s="39">
        <v>0</v>
      </c>
      <c r="I154" s="39">
        <v>0</v>
      </c>
      <c r="J154" s="39">
        <v>0</v>
      </c>
      <c r="K154" s="39">
        <v>0</v>
      </c>
      <c r="L154" s="39">
        <v>0</v>
      </c>
      <c r="M154" s="39">
        <f t="shared" si="18"/>
        <v>0</v>
      </c>
      <c r="N154" s="39">
        <f t="shared" si="19"/>
        <v>0</v>
      </c>
    </row>
    <row r="155" spans="1:25" ht="14.25" x14ac:dyDescent="0.2">
      <c r="A155" s="20" t="s">
        <v>385</v>
      </c>
      <c r="B155" s="39">
        <v>0</v>
      </c>
      <c r="C155" s="39">
        <v>0</v>
      </c>
      <c r="D155" s="39">
        <v>0</v>
      </c>
      <c r="E155" s="39">
        <v>0</v>
      </c>
      <c r="F155" s="39">
        <v>0</v>
      </c>
      <c r="G155" s="39">
        <v>0</v>
      </c>
      <c r="H155" s="39">
        <v>0</v>
      </c>
      <c r="I155" s="39">
        <v>0</v>
      </c>
      <c r="J155" s="39">
        <v>0</v>
      </c>
      <c r="K155" s="39">
        <v>0</v>
      </c>
      <c r="L155" s="39">
        <v>0</v>
      </c>
      <c r="M155" s="39">
        <f t="shared" si="18"/>
        <v>0</v>
      </c>
      <c r="N155" s="39">
        <f t="shared" si="19"/>
        <v>0</v>
      </c>
    </row>
    <row r="156" spans="1:25" x14ac:dyDescent="0.2">
      <c r="A156" s="20" t="s">
        <v>281</v>
      </c>
      <c r="B156" s="39">
        <v>0</v>
      </c>
      <c r="C156" s="39">
        <v>0</v>
      </c>
      <c r="D156" s="39">
        <v>0</v>
      </c>
      <c r="E156" s="39">
        <v>0</v>
      </c>
      <c r="F156" s="39">
        <v>0</v>
      </c>
      <c r="G156" s="39">
        <v>0</v>
      </c>
      <c r="H156" s="39">
        <v>0</v>
      </c>
      <c r="I156" s="39">
        <v>0</v>
      </c>
      <c r="J156" s="39">
        <v>0</v>
      </c>
      <c r="K156" s="39">
        <v>0</v>
      </c>
      <c r="L156" s="39">
        <v>0</v>
      </c>
      <c r="M156" s="39">
        <f t="shared" si="18"/>
        <v>0</v>
      </c>
      <c r="N156" s="39">
        <f t="shared" si="19"/>
        <v>0</v>
      </c>
    </row>
    <row r="157" spans="1:25" x14ac:dyDescent="0.2">
      <c r="A157" s="20" t="s">
        <v>282</v>
      </c>
      <c r="B157" s="39">
        <v>0</v>
      </c>
      <c r="C157" s="39">
        <v>0</v>
      </c>
      <c r="D157" s="39">
        <v>0</v>
      </c>
      <c r="E157" s="39">
        <v>0</v>
      </c>
      <c r="F157" s="39">
        <v>0</v>
      </c>
      <c r="G157" s="39">
        <v>0</v>
      </c>
      <c r="H157" s="39">
        <v>0</v>
      </c>
      <c r="I157" s="39">
        <v>0</v>
      </c>
      <c r="J157" s="39">
        <v>0</v>
      </c>
      <c r="K157" s="39">
        <v>0</v>
      </c>
      <c r="L157" s="39">
        <v>0</v>
      </c>
      <c r="M157" s="39">
        <f t="shared" si="18"/>
        <v>0</v>
      </c>
      <c r="N157" s="39">
        <f t="shared" si="19"/>
        <v>0</v>
      </c>
    </row>
    <row r="158" spans="1:25" x14ac:dyDescent="0.2">
      <c r="A158" s="20" t="s">
        <v>283</v>
      </c>
      <c r="B158" s="39">
        <v>0</v>
      </c>
      <c r="C158" s="39">
        <v>0</v>
      </c>
      <c r="D158" s="39">
        <v>0</v>
      </c>
      <c r="E158" s="39">
        <v>0</v>
      </c>
      <c r="F158" s="39">
        <v>0</v>
      </c>
      <c r="G158" s="39">
        <v>0</v>
      </c>
      <c r="H158" s="39">
        <v>0</v>
      </c>
      <c r="I158" s="39">
        <v>0</v>
      </c>
      <c r="J158" s="39">
        <v>0</v>
      </c>
      <c r="K158" s="39">
        <v>0</v>
      </c>
      <c r="L158" s="39">
        <v>0</v>
      </c>
      <c r="M158" s="39">
        <f t="shared" si="18"/>
        <v>0</v>
      </c>
      <c r="N158" s="39">
        <f t="shared" si="19"/>
        <v>0</v>
      </c>
    </row>
    <row r="159" spans="1:25" ht="14.25" x14ac:dyDescent="0.2">
      <c r="A159" s="20" t="s">
        <v>386</v>
      </c>
      <c r="B159" s="39">
        <v>0</v>
      </c>
      <c r="C159" s="39">
        <v>0</v>
      </c>
      <c r="D159" s="39">
        <v>0</v>
      </c>
      <c r="E159" s="39">
        <v>0</v>
      </c>
      <c r="F159" s="39">
        <v>0</v>
      </c>
      <c r="G159" s="39">
        <v>0</v>
      </c>
      <c r="H159" s="39">
        <v>0</v>
      </c>
      <c r="I159" s="39">
        <v>0</v>
      </c>
      <c r="J159" s="39">
        <v>0</v>
      </c>
      <c r="K159" s="39">
        <v>0</v>
      </c>
      <c r="L159" s="39">
        <v>0</v>
      </c>
      <c r="M159" s="39">
        <f t="shared" si="18"/>
        <v>0</v>
      </c>
      <c r="N159" s="39">
        <f t="shared" si="19"/>
        <v>0</v>
      </c>
    </row>
    <row r="160" spans="1:25" x14ac:dyDescent="0.2">
      <c r="A160" s="20" t="s">
        <v>284</v>
      </c>
      <c r="B160" s="40">
        <v>0</v>
      </c>
      <c r="C160" s="40">
        <v>0</v>
      </c>
      <c r="D160" s="40">
        <v>0</v>
      </c>
      <c r="E160" s="40">
        <v>0</v>
      </c>
      <c r="F160" s="40">
        <v>0</v>
      </c>
      <c r="G160" s="40">
        <v>0</v>
      </c>
      <c r="H160" s="40">
        <v>0</v>
      </c>
      <c r="I160" s="40">
        <v>0</v>
      </c>
      <c r="J160" s="40">
        <v>0</v>
      </c>
      <c r="K160" s="40">
        <v>0</v>
      </c>
      <c r="L160" s="40">
        <v>0</v>
      </c>
      <c r="M160" s="40">
        <f t="shared" si="18"/>
        <v>0</v>
      </c>
      <c r="N160" s="40">
        <f t="shared" si="19"/>
        <v>0</v>
      </c>
    </row>
    <row r="161" spans="1:25" x14ac:dyDescent="0.2">
      <c r="A161" s="10" t="s">
        <v>261</v>
      </c>
      <c r="B161" s="39">
        <f t="shared" ref="B161:N161" si="20">SUMIF($Y145:$Y160,"&lt;&gt;1",B145:B160)</f>
        <v>0</v>
      </c>
      <c r="C161" s="39">
        <f t="shared" si="20"/>
        <v>-732</v>
      </c>
      <c r="D161" s="39">
        <f t="shared" si="20"/>
        <v>-872</v>
      </c>
      <c r="E161" s="39">
        <f t="shared" si="20"/>
        <v>-783</v>
      </c>
      <c r="F161" s="39">
        <f t="shared" si="20"/>
        <v>-793</v>
      </c>
      <c r="G161" s="39">
        <f t="shared" si="20"/>
        <v>-823</v>
      </c>
      <c r="H161" s="39">
        <f t="shared" si="20"/>
        <v>-1653</v>
      </c>
      <c r="I161" s="39">
        <f t="shared" si="20"/>
        <v>-1854</v>
      </c>
      <c r="J161" s="39">
        <f t="shared" si="20"/>
        <v>-1964</v>
      </c>
      <c r="K161" s="39">
        <f t="shared" si="20"/>
        <v>-2054</v>
      </c>
      <c r="L161" s="39">
        <f t="shared" si="20"/>
        <v>-2164</v>
      </c>
      <c r="M161" s="39">
        <f t="shared" si="20"/>
        <v>-4003</v>
      </c>
      <c r="N161" s="39">
        <f t="shared" si="20"/>
        <v>-13692</v>
      </c>
      <c r="Y161">
        <v>1</v>
      </c>
    </row>
    <row r="162" spans="1:25" x14ac:dyDescent="0.2">
      <c r="A162" s="11" t="s">
        <v>53</v>
      </c>
      <c r="B162" s="17"/>
      <c r="C162" s="17"/>
      <c r="D162" s="17"/>
      <c r="E162" s="17"/>
      <c r="F162" s="17"/>
      <c r="G162" s="17"/>
      <c r="H162" s="17"/>
      <c r="I162" s="17"/>
      <c r="J162" s="17"/>
      <c r="K162" s="17"/>
      <c r="L162" s="17"/>
      <c r="M162" s="17"/>
      <c r="N162" s="17"/>
      <c r="Y162">
        <v>1</v>
      </c>
    </row>
    <row r="163" spans="1:25" x14ac:dyDescent="0.2">
      <c r="A163" s="20" t="s">
        <v>54</v>
      </c>
      <c r="B163" s="39">
        <v>0</v>
      </c>
      <c r="C163" s="39">
        <v>0</v>
      </c>
      <c r="D163" s="39">
        <v>-470</v>
      </c>
      <c r="E163" s="39">
        <v>-500</v>
      </c>
      <c r="F163" s="39">
        <v>-530</v>
      </c>
      <c r="G163" s="39">
        <v>-560</v>
      </c>
      <c r="H163" s="39">
        <v>-590</v>
      </c>
      <c r="I163" s="39">
        <v>-630</v>
      </c>
      <c r="J163" s="39">
        <v>-670</v>
      </c>
      <c r="K163" s="39">
        <v>-710</v>
      </c>
      <c r="L163" s="39">
        <v>-750</v>
      </c>
      <c r="M163" s="39">
        <v>-2060</v>
      </c>
      <c r="N163" s="39">
        <v>-5410</v>
      </c>
    </row>
    <row r="164" spans="1:25" x14ac:dyDescent="0.2">
      <c r="A164" s="20" t="s">
        <v>197</v>
      </c>
      <c r="B164" s="39">
        <v>0</v>
      </c>
      <c r="C164" s="39">
        <v>0</v>
      </c>
      <c r="D164" s="39">
        <v>0</v>
      </c>
      <c r="E164" s="39">
        <v>0</v>
      </c>
      <c r="F164" s="39">
        <v>0</v>
      </c>
      <c r="G164" s="39">
        <v>0</v>
      </c>
      <c r="H164" s="39">
        <v>-6520</v>
      </c>
      <c r="I164" s="39">
        <v>-6490</v>
      </c>
      <c r="J164" s="39">
        <v>-6470</v>
      </c>
      <c r="K164" s="39">
        <v>-6450</v>
      </c>
      <c r="L164" s="39">
        <v>-6430</v>
      </c>
      <c r="M164" s="39">
        <f>SUM(C164:G164)</f>
        <v>0</v>
      </c>
      <c r="N164" s="39">
        <v>-32360</v>
      </c>
    </row>
    <row r="165" spans="1:25" x14ac:dyDescent="0.2">
      <c r="A165" s="20" t="s">
        <v>160</v>
      </c>
      <c r="B165" s="39">
        <v>0</v>
      </c>
      <c r="C165" s="39">
        <v>-75</v>
      </c>
      <c r="D165" s="39">
        <v>-79</v>
      </c>
      <c r="E165" s="39">
        <v>-85</v>
      </c>
      <c r="F165" s="39">
        <v>-90</v>
      </c>
      <c r="G165" s="39">
        <v>-95</v>
      </c>
      <c r="H165" s="39">
        <v>-100</v>
      </c>
      <c r="I165" s="39">
        <v>-106</v>
      </c>
      <c r="J165" s="39">
        <v>-113</v>
      </c>
      <c r="K165" s="39">
        <v>-119</v>
      </c>
      <c r="L165" s="39">
        <v>-126</v>
      </c>
      <c r="M165" s="39">
        <v>-424</v>
      </c>
      <c r="N165" s="39">
        <v>-988</v>
      </c>
    </row>
    <row r="166" spans="1:25" ht="14.25" x14ac:dyDescent="0.2">
      <c r="A166" s="20" t="s">
        <v>387</v>
      </c>
      <c r="B166" s="39">
        <v>0</v>
      </c>
      <c r="C166" s="39">
        <v>0</v>
      </c>
      <c r="D166" s="39">
        <v>0</v>
      </c>
      <c r="E166" s="39">
        <v>0</v>
      </c>
      <c r="F166" s="39">
        <v>0</v>
      </c>
      <c r="G166" s="39">
        <v>0</v>
      </c>
      <c r="H166" s="39">
        <v>0</v>
      </c>
      <c r="I166" s="39">
        <v>0</v>
      </c>
      <c r="J166" s="39">
        <v>0</v>
      </c>
      <c r="K166" s="39">
        <v>0</v>
      </c>
      <c r="L166" s="39">
        <v>0</v>
      </c>
      <c r="M166" s="39">
        <f>SUM(C166:G166)</f>
        <v>0</v>
      </c>
      <c r="N166" s="39">
        <f>SUM(C166:L166)</f>
        <v>0</v>
      </c>
    </row>
    <row r="167" spans="1:25" x14ac:dyDescent="0.2">
      <c r="A167" s="11" t="s">
        <v>44</v>
      </c>
      <c r="B167" s="17"/>
      <c r="C167" s="17"/>
      <c r="D167" s="17"/>
      <c r="E167" s="17"/>
      <c r="F167" s="17"/>
      <c r="G167" s="17"/>
      <c r="H167" s="17"/>
      <c r="I167" s="17"/>
      <c r="J167" s="17"/>
      <c r="K167" s="17"/>
      <c r="L167" s="17"/>
      <c r="M167" s="17"/>
      <c r="N167" s="17"/>
      <c r="Y167">
        <v>1</v>
      </c>
    </row>
    <row r="168" spans="1:25" ht="14.25" x14ac:dyDescent="0.2">
      <c r="A168" s="20" t="s">
        <v>388</v>
      </c>
      <c r="B168" s="39">
        <v>0</v>
      </c>
      <c r="C168" s="39">
        <v>0</v>
      </c>
      <c r="D168" s="39">
        <v>0</v>
      </c>
      <c r="E168" s="39">
        <v>0</v>
      </c>
      <c r="F168" s="39">
        <v>0</v>
      </c>
      <c r="G168" s="39">
        <v>0</v>
      </c>
      <c r="H168" s="39">
        <v>0</v>
      </c>
      <c r="I168" s="39">
        <v>0</v>
      </c>
      <c r="J168" s="39">
        <v>0</v>
      </c>
      <c r="K168" s="39">
        <v>0</v>
      </c>
      <c r="L168" s="39">
        <v>0</v>
      </c>
      <c r="M168" s="39">
        <f>SUM(C168:G168)</f>
        <v>0</v>
      </c>
      <c r="N168" s="39">
        <f>SUM(C168:L168)</f>
        <v>0</v>
      </c>
    </row>
    <row r="169" spans="1:25" x14ac:dyDescent="0.2">
      <c r="A169" s="20" t="s">
        <v>336</v>
      </c>
      <c r="B169" s="39">
        <v>0</v>
      </c>
      <c r="C169" s="39">
        <v>0</v>
      </c>
      <c r="D169" s="39">
        <v>0</v>
      </c>
      <c r="E169" s="39">
        <v>0</v>
      </c>
      <c r="F169" s="39">
        <v>0</v>
      </c>
      <c r="G169" s="39">
        <v>0</v>
      </c>
      <c r="H169" s="39">
        <v>0</v>
      </c>
      <c r="I169" s="39">
        <v>0</v>
      </c>
      <c r="J169" s="39">
        <v>0</v>
      </c>
      <c r="K169" s="39">
        <v>0</v>
      </c>
      <c r="L169" s="39">
        <v>0</v>
      </c>
      <c r="M169" s="39">
        <f>SUM(C169:G169)</f>
        <v>0</v>
      </c>
      <c r="N169" s="39">
        <f>SUM(C169:L169)</f>
        <v>0</v>
      </c>
    </row>
    <row r="170" spans="1:25" x14ac:dyDescent="0.2">
      <c r="A170" s="20" t="s">
        <v>55</v>
      </c>
      <c r="B170" s="39">
        <v>0</v>
      </c>
      <c r="C170" s="39">
        <v>-5</v>
      </c>
      <c r="D170" s="39">
        <v>-5</v>
      </c>
      <c r="E170" s="39">
        <v>-5</v>
      </c>
      <c r="F170" s="39">
        <v>-6</v>
      </c>
      <c r="G170" s="39">
        <v>-6</v>
      </c>
      <c r="H170" s="39">
        <v>-6</v>
      </c>
      <c r="I170" s="39">
        <v>-7</v>
      </c>
      <c r="J170" s="39">
        <v>-7</v>
      </c>
      <c r="K170" s="39">
        <v>-8</v>
      </c>
      <c r="L170" s="39">
        <v>-8</v>
      </c>
      <c r="M170" s="39">
        <v>-27</v>
      </c>
      <c r="N170" s="39">
        <v>-63</v>
      </c>
    </row>
    <row r="171" spans="1:25" x14ac:dyDescent="0.2">
      <c r="A171" s="20" t="s">
        <v>198</v>
      </c>
      <c r="B171" s="39">
        <v>0</v>
      </c>
      <c r="C171" s="39">
        <v>-900</v>
      </c>
      <c r="D171" s="39">
        <v>-940</v>
      </c>
      <c r="E171" s="39">
        <v>-980</v>
      </c>
      <c r="F171" s="39">
        <v>-1030</v>
      </c>
      <c r="G171" s="39">
        <v>-1080</v>
      </c>
      <c r="H171" s="39">
        <v>-1130</v>
      </c>
      <c r="I171" s="39">
        <v>-1180</v>
      </c>
      <c r="J171" s="39">
        <v>-1240</v>
      </c>
      <c r="K171" s="39">
        <v>-1300</v>
      </c>
      <c r="L171" s="39">
        <v>-1360</v>
      </c>
      <c r="M171" s="39">
        <v>-4930</v>
      </c>
      <c r="N171" s="39">
        <v>-11140</v>
      </c>
    </row>
    <row r="172" spans="1:25" x14ac:dyDescent="0.2">
      <c r="A172" s="20" t="s">
        <v>56</v>
      </c>
      <c r="B172" s="39">
        <v>0</v>
      </c>
      <c r="C172" s="39">
        <v>0</v>
      </c>
      <c r="D172" s="39">
        <v>0</v>
      </c>
      <c r="E172" s="39">
        <v>0</v>
      </c>
      <c r="F172" s="39">
        <v>0</v>
      </c>
      <c r="G172" s="39">
        <v>-1960</v>
      </c>
      <c r="H172" s="39">
        <v>0</v>
      </c>
      <c r="I172" s="39">
        <v>0</v>
      </c>
      <c r="J172" s="39">
        <v>0</v>
      </c>
      <c r="K172" s="39">
        <v>0</v>
      </c>
      <c r="L172" s="39">
        <v>0</v>
      </c>
      <c r="M172" s="39">
        <v>-1960</v>
      </c>
      <c r="N172" s="39">
        <v>-1960</v>
      </c>
    </row>
    <row r="173" spans="1:25" x14ac:dyDescent="0.2">
      <c r="A173" s="20" t="s">
        <v>199</v>
      </c>
      <c r="B173" s="40">
        <v>0</v>
      </c>
      <c r="C173" s="40">
        <v>0</v>
      </c>
      <c r="D173" s="40">
        <v>0</v>
      </c>
      <c r="E173" s="40">
        <v>0</v>
      </c>
      <c r="F173" s="40">
        <v>0</v>
      </c>
      <c r="G173" s="40">
        <v>0</v>
      </c>
      <c r="H173" s="40">
        <v>0</v>
      </c>
      <c r="I173" s="40">
        <v>0</v>
      </c>
      <c r="J173" s="40">
        <v>0</v>
      </c>
      <c r="K173" s="40">
        <v>0</v>
      </c>
      <c r="L173" s="40">
        <v>0</v>
      </c>
      <c r="M173" s="40">
        <f>SUM(C173:G173)</f>
        <v>0</v>
      </c>
      <c r="N173" s="40">
        <f>SUM(C173:L173)</f>
        <v>0</v>
      </c>
    </row>
    <row r="174" spans="1:25" x14ac:dyDescent="0.2">
      <c r="A174" s="10" t="s">
        <v>48</v>
      </c>
      <c r="B174" s="40">
        <f t="shared" ref="B174:N174" si="21">SUMIF($Y167:$Y173,"&lt;&gt;1",B167:B173)</f>
        <v>0</v>
      </c>
      <c r="C174" s="40">
        <f t="shared" si="21"/>
        <v>-905</v>
      </c>
      <c r="D174" s="40">
        <f t="shared" si="21"/>
        <v>-945</v>
      </c>
      <c r="E174" s="40">
        <f t="shared" si="21"/>
        <v>-985</v>
      </c>
      <c r="F174" s="40">
        <f t="shared" si="21"/>
        <v>-1036</v>
      </c>
      <c r="G174" s="40">
        <f t="shared" si="21"/>
        <v>-3046</v>
      </c>
      <c r="H174" s="40">
        <f t="shared" si="21"/>
        <v>-1136</v>
      </c>
      <c r="I174" s="40">
        <f t="shared" si="21"/>
        <v>-1187</v>
      </c>
      <c r="J174" s="40">
        <f t="shared" si="21"/>
        <v>-1247</v>
      </c>
      <c r="K174" s="40">
        <f t="shared" si="21"/>
        <v>-1308</v>
      </c>
      <c r="L174" s="40">
        <f t="shared" si="21"/>
        <v>-1368</v>
      </c>
      <c r="M174" s="40">
        <f t="shared" si="21"/>
        <v>-6917</v>
      </c>
      <c r="N174" s="40">
        <f t="shared" si="21"/>
        <v>-13163</v>
      </c>
      <c r="Y174">
        <v>1</v>
      </c>
    </row>
    <row r="175" spans="1:25" x14ac:dyDescent="0.2">
      <c r="A175" s="10" t="s">
        <v>262</v>
      </c>
      <c r="B175" s="39">
        <f t="shared" ref="B175:N175" si="22">SUMIF($Y162:$Y174,"&lt;&gt;1",B162:B174)</f>
        <v>0</v>
      </c>
      <c r="C175" s="39">
        <f t="shared" si="22"/>
        <v>-980</v>
      </c>
      <c r="D175" s="39">
        <f t="shared" si="22"/>
        <v>-1494</v>
      </c>
      <c r="E175" s="39">
        <f t="shared" si="22"/>
        <v>-1570</v>
      </c>
      <c r="F175" s="39">
        <f t="shared" si="22"/>
        <v>-1656</v>
      </c>
      <c r="G175" s="39">
        <f t="shared" si="22"/>
        <v>-3701</v>
      </c>
      <c r="H175" s="39">
        <f t="shared" si="22"/>
        <v>-8346</v>
      </c>
      <c r="I175" s="39">
        <f t="shared" si="22"/>
        <v>-8413</v>
      </c>
      <c r="J175" s="39">
        <f t="shared" si="22"/>
        <v>-8500</v>
      </c>
      <c r="K175" s="39">
        <f t="shared" si="22"/>
        <v>-8587</v>
      </c>
      <c r="L175" s="39">
        <f t="shared" si="22"/>
        <v>-8674</v>
      </c>
      <c r="M175" s="39">
        <f t="shared" si="22"/>
        <v>-9401</v>
      </c>
      <c r="N175" s="39">
        <f t="shared" si="22"/>
        <v>-51921</v>
      </c>
      <c r="Y175">
        <v>1</v>
      </c>
    </row>
    <row r="176" spans="1:25" x14ac:dyDescent="0.2">
      <c r="A176" s="11" t="s">
        <v>337</v>
      </c>
      <c r="B176" s="17"/>
      <c r="C176" s="17"/>
      <c r="D176" s="17"/>
      <c r="E176" s="17"/>
      <c r="F176" s="17"/>
      <c r="G176" s="17"/>
      <c r="H176" s="17"/>
      <c r="I176" s="17"/>
      <c r="J176" s="17"/>
      <c r="K176" s="17"/>
      <c r="L176" s="17"/>
      <c r="M176" s="17"/>
      <c r="N176" s="17"/>
      <c r="Y176">
        <v>1</v>
      </c>
    </row>
    <row r="177" spans="1:25" x14ac:dyDescent="0.2">
      <c r="A177" s="20" t="s">
        <v>57</v>
      </c>
      <c r="B177" s="39">
        <v>0</v>
      </c>
      <c r="C177" s="39">
        <v>-8000</v>
      </c>
      <c r="D177" s="39">
        <v>-12600</v>
      </c>
      <c r="E177" s="39">
        <v>-13300</v>
      </c>
      <c r="F177" s="39">
        <v>-14200</v>
      </c>
      <c r="G177" s="39">
        <v>-14800</v>
      </c>
      <c r="H177" s="39">
        <v>-15600</v>
      </c>
      <c r="I177" s="39">
        <v>-16400</v>
      </c>
      <c r="J177" s="39">
        <v>-17300</v>
      </c>
      <c r="K177" s="39">
        <v>-19700</v>
      </c>
      <c r="L177" s="39">
        <v>-20500</v>
      </c>
      <c r="M177" s="39">
        <f>SUM(C177:G177)</f>
        <v>-62900</v>
      </c>
      <c r="N177" s="39">
        <f>SUM(C177:L177)</f>
        <v>-152400</v>
      </c>
    </row>
    <row r="178" spans="1:25" x14ac:dyDescent="0.2">
      <c r="A178" s="20" t="s">
        <v>245</v>
      </c>
      <c r="B178" s="39">
        <v>0</v>
      </c>
      <c r="C178" s="39">
        <v>0</v>
      </c>
      <c r="D178" s="39">
        <v>86</v>
      </c>
      <c r="E178" s="39">
        <v>58</v>
      </c>
      <c r="F178" s="39">
        <v>42</v>
      </c>
      <c r="G178" s="39">
        <v>-12</v>
      </c>
      <c r="H178" s="39">
        <v>-39</v>
      </c>
      <c r="I178" s="39">
        <v>-48</v>
      </c>
      <c r="J178" s="39">
        <v>-57</v>
      </c>
      <c r="K178" s="39">
        <v>-59</v>
      </c>
      <c r="L178" s="39">
        <v>-62</v>
      </c>
      <c r="M178" s="39">
        <v>174</v>
      </c>
      <c r="N178" s="39">
        <v>-91</v>
      </c>
    </row>
    <row r="179" spans="1:25" x14ac:dyDescent="0.2">
      <c r="A179" s="11" t="s">
        <v>44</v>
      </c>
      <c r="B179" s="17"/>
      <c r="C179" s="17"/>
      <c r="D179" s="17"/>
      <c r="E179" s="17"/>
      <c r="F179" s="17"/>
      <c r="G179" s="17"/>
      <c r="H179" s="17"/>
      <c r="I179" s="17"/>
      <c r="J179" s="17"/>
      <c r="K179" s="17"/>
      <c r="L179" s="17"/>
      <c r="M179" s="17"/>
      <c r="N179" s="17"/>
      <c r="Y179">
        <v>1</v>
      </c>
    </row>
    <row r="180" spans="1:25" x14ac:dyDescent="0.2">
      <c r="A180" s="20" t="s">
        <v>200</v>
      </c>
      <c r="B180" s="39">
        <v>0</v>
      </c>
      <c r="C180" s="39">
        <v>-50</v>
      </c>
      <c r="D180" s="39">
        <v>-100</v>
      </c>
      <c r="E180" s="39">
        <v>-210</v>
      </c>
      <c r="F180" s="39">
        <v>-230</v>
      </c>
      <c r="G180" s="39">
        <v>-240</v>
      </c>
      <c r="H180" s="39">
        <v>-250</v>
      </c>
      <c r="I180" s="39">
        <v>-260</v>
      </c>
      <c r="J180" s="39">
        <v>-270</v>
      </c>
      <c r="K180" s="39">
        <v>-290</v>
      </c>
      <c r="L180" s="39">
        <v>-300</v>
      </c>
      <c r="M180" s="39">
        <v>-830</v>
      </c>
      <c r="N180" s="39">
        <v>-2200</v>
      </c>
    </row>
    <row r="181" spans="1:25" x14ac:dyDescent="0.2">
      <c r="A181" s="20" t="s">
        <v>58</v>
      </c>
      <c r="B181" s="39">
        <v>0</v>
      </c>
      <c r="C181" s="39">
        <v>0</v>
      </c>
      <c r="D181" s="39">
        <v>-2970</v>
      </c>
      <c r="E181" s="39">
        <v>-3140</v>
      </c>
      <c r="F181" s="39">
        <v>-3320</v>
      </c>
      <c r="G181" s="39">
        <v>-3520</v>
      </c>
      <c r="H181" s="39">
        <v>-3770</v>
      </c>
      <c r="I181" s="39">
        <v>-3990</v>
      </c>
      <c r="J181" s="39">
        <v>-4220</v>
      </c>
      <c r="K181" s="39">
        <v>-4520</v>
      </c>
      <c r="L181" s="39">
        <v>-4800</v>
      </c>
      <c r="M181" s="39">
        <v>-12950</v>
      </c>
      <c r="N181" s="39">
        <v>-34250</v>
      </c>
    </row>
    <row r="182" spans="1:25" x14ac:dyDescent="0.2">
      <c r="A182" s="20" t="s">
        <v>201</v>
      </c>
      <c r="B182" s="39">
        <v>0</v>
      </c>
      <c r="C182" s="39">
        <v>-210</v>
      </c>
      <c r="D182" s="39">
        <v>-220</v>
      </c>
      <c r="E182" s="39">
        <v>-230</v>
      </c>
      <c r="F182" s="39">
        <v>-240</v>
      </c>
      <c r="G182" s="39">
        <v>-250</v>
      </c>
      <c r="H182" s="39">
        <v>-270</v>
      </c>
      <c r="I182" s="39">
        <v>-280</v>
      </c>
      <c r="J182" s="39">
        <v>-290</v>
      </c>
      <c r="K182" s="39">
        <v>-300</v>
      </c>
      <c r="L182" s="39">
        <v>-320</v>
      </c>
      <c r="M182" s="39">
        <v>-1150</v>
      </c>
      <c r="N182" s="39">
        <v>-2610</v>
      </c>
    </row>
    <row r="183" spans="1:25" x14ac:dyDescent="0.2">
      <c r="A183" s="20" t="s">
        <v>202</v>
      </c>
      <c r="B183" s="39">
        <v>0</v>
      </c>
      <c r="C183" s="39">
        <v>0</v>
      </c>
      <c r="D183" s="39">
        <v>0</v>
      </c>
      <c r="E183" s="39">
        <v>0</v>
      </c>
      <c r="F183" s="39">
        <v>0</v>
      </c>
      <c r="G183" s="39">
        <v>0</v>
      </c>
      <c r="H183" s="39">
        <v>0</v>
      </c>
      <c r="I183" s="39">
        <v>0</v>
      </c>
      <c r="J183" s="39">
        <v>0</v>
      </c>
      <c r="K183" s="39">
        <v>0</v>
      </c>
      <c r="L183" s="39">
        <v>0</v>
      </c>
      <c r="M183" s="39">
        <f>SUM(C183:G183)</f>
        <v>0</v>
      </c>
      <c r="N183" s="39">
        <f>SUM(C183:L183)</f>
        <v>0</v>
      </c>
    </row>
    <row r="184" spans="1:25" x14ac:dyDescent="0.2">
      <c r="A184" s="20" t="s">
        <v>203</v>
      </c>
      <c r="B184" s="39">
        <v>0</v>
      </c>
      <c r="C184" s="39">
        <v>-60</v>
      </c>
      <c r="D184" s="39">
        <v>-120</v>
      </c>
      <c r="E184" s="39">
        <v>-130</v>
      </c>
      <c r="F184" s="39">
        <v>-140</v>
      </c>
      <c r="G184" s="39">
        <v>-150</v>
      </c>
      <c r="H184" s="39">
        <v>-150</v>
      </c>
      <c r="I184" s="39">
        <v>-160</v>
      </c>
      <c r="J184" s="39">
        <v>-170</v>
      </c>
      <c r="K184" s="39">
        <v>-370</v>
      </c>
      <c r="L184" s="39">
        <v>-390</v>
      </c>
      <c r="M184" s="39">
        <v>-600</v>
      </c>
      <c r="N184" s="39">
        <v>-1840</v>
      </c>
    </row>
    <row r="185" spans="1:25" x14ac:dyDescent="0.2">
      <c r="A185" s="20" t="s">
        <v>204</v>
      </c>
      <c r="B185" s="39">
        <v>0</v>
      </c>
      <c r="C185" s="39">
        <v>0</v>
      </c>
      <c r="D185" s="39">
        <v>0</v>
      </c>
      <c r="E185" s="39">
        <v>0</v>
      </c>
      <c r="F185" s="39">
        <v>0</v>
      </c>
      <c r="G185" s="39">
        <v>0</v>
      </c>
      <c r="H185" s="39">
        <v>0</v>
      </c>
      <c r="I185" s="39">
        <v>0</v>
      </c>
      <c r="J185" s="39">
        <v>0</v>
      </c>
      <c r="K185" s="39">
        <v>0</v>
      </c>
      <c r="L185" s="39">
        <v>0</v>
      </c>
      <c r="M185" s="39">
        <f>SUM(C185:G185)</f>
        <v>0</v>
      </c>
      <c r="N185" s="39">
        <f>SUM(C185:L185)</f>
        <v>0</v>
      </c>
    </row>
    <row r="186" spans="1:25" x14ac:dyDescent="0.2">
      <c r="A186" s="20" t="s">
        <v>205</v>
      </c>
      <c r="B186" s="39">
        <v>0</v>
      </c>
      <c r="C186" s="39">
        <v>0</v>
      </c>
      <c r="D186" s="39">
        <v>0</v>
      </c>
      <c r="E186" s="39">
        <v>0</v>
      </c>
      <c r="F186" s="39">
        <v>0</v>
      </c>
      <c r="G186" s="39">
        <v>0</v>
      </c>
      <c r="H186" s="39">
        <v>0</v>
      </c>
      <c r="I186" s="39">
        <v>0</v>
      </c>
      <c r="J186" s="39">
        <v>0</v>
      </c>
      <c r="K186" s="39">
        <v>0</v>
      </c>
      <c r="L186" s="39">
        <v>0</v>
      </c>
      <c r="M186" s="39">
        <f>SUM(C186:G186)</f>
        <v>0</v>
      </c>
      <c r="N186" s="39">
        <f>SUM(C186:L186)</f>
        <v>0</v>
      </c>
    </row>
    <row r="187" spans="1:25" x14ac:dyDescent="0.2">
      <c r="A187" s="20" t="s">
        <v>59</v>
      </c>
      <c r="B187" s="40">
        <v>0</v>
      </c>
      <c r="C187" s="40">
        <v>0</v>
      </c>
      <c r="D187" s="40">
        <v>0</v>
      </c>
      <c r="E187" s="40">
        <v>0</v>
      </c>
      <c r="F187" s="40">
        <v>0</v>
      </c>
      <c r="G187" s="40">
        <v>0</v>
      </c>
      <c r="H187" s="40">
        <v>0</v>
      </c>
      <c r="I187" s="40">
        <v>0</v>
      </c>
      <c r="J187" s="40">
        <v>0</v>
      </c>
      <c r="K187" s="40">
        <v>0</v>
      </c>
      <c r="L187" s="40">
        <v>0</v>
      </c>
      <c r="M187" s="40">
        <f>SUM(C187:G187)</f>
        <v>0</v>
      </c>
      <c r="N187" s="40">
        <f>SUM(C187:L187)</f>
        <v>0</v>
      </c>
    </row>
    <row r="188" spans="1:25" x14ac:dyDescent="0.2">
      <c r="A188" s="10" t="s">
        <v>48</v>
      </c>
      <c r="B188" s="40">
        <f t="shared" ref="B188:N188" si="23">SUMIF($Y179:$Y187,"&lt;&gt;1",B179:B187)</f>
        <v>0</v>
      </c>
      <c r="C188" s="40">
        <f t="shared" si="23"/>
        <v>-320</v>
      </c>
      <c r="D188" s="40">
        <f t="shared" si="23"/>
        <v>-3410</v>
      </c>
      <c r="E188" s="40">
        <f t="shared" si="23"/>
        <v>-3710</v>
      </c>
      <c r="F188" s="40">
        <f t="shared" si="23"/>
        <v>-3930</v>
      </c>
      <c r="G188" s="40">
        <f t="shared" si="23"/>
        <v>-4160</v>
      </c>
      <c r="H188" s="40">
        <f t="shared" si="23"/>
        <v>-4440</v>
      </c>
      <c r="I188" s="40">
        <f t="shared" si="23"/>
        <v>-4690</v>
      </c>
      <c r="J188" s="40">
        <f t="shared" si="23"/>
        <v>-4950</v>
      </c>
      <c r="K188" s="40">
        <f t="shared" si="23"/>
        <v>-5480</v>
      </c>
      <c r="L188" s="40">
        <f t="shared" si="23"/>
        <v>-5810</v>
      </c>
      <c r="M188" s="40">
        <f t="shared" si="23"/>
        <v>-15530</v>
      </c>
      <c r="N188" s="40">
        <f t="shared" si="23"/>
        <v>-40900</v>
      </c>
      <c r="Y188">
        <v>1</v>
      </c>
    </row>
    <row r="189" spans="1:25" x14ac:dyDescent="0.2">
      <c r="A189" s="10" t="s">
        <v>263</v>
      </c>
      <c r="B189" s="39">
        <f t="shared" ref="B189:N189" si="24">SUMIF($Y176:$Y188,"&lt;&gt;1",B176:B188)</f>
        <v>0</v>
      </c>
      <c r="C189" s="39">
        <f t="shared" si="24"/>
        <v>-8320</v>
      </c>
      <c r="D189" s="39">
        <f t="shared" si="24"/>
        <v>-15924</v>
      </c>
      <c r="E189" s="39">
        <f t="shared" si="24"/>
        <v>-16952</v>
      </c>
      <c r="F189" s="39">
        <f t="shared" si="24"/>
        <v>-18088</v>
      </c>
      <c r="G189" s="39">
        <f t="shared" si="24"/>
        <v>-18972</v>
      </c>
      <c r="H189" s="39">
        <f t="shared" si="24"/>
        <v>-20079</v>
      </c>
      <c r="I189" s="39">
        <f t="shared" si="24"/>
        <v>-21138</v>
      </c>
      <c r="J189" s="39">
        <f t="shared" si="24"/>
        <v>-22307</v>
      </c>
      <c r="K189" s="39">
        <f t="shared" si="24"/>
        <v>-25239</v>
      </c>
      <c r="L189" s="39">
        <f t="shared" si="24"/>
        <v>-26372</v>
      </c>
      <c r="M189" s="39">
        <f t="shared" si="24"/>
        <v>-78256</v>
      </c>
      <c r="N189" s="39">
        <f t="shared" si="24"/>
        <v>-193391</v>
      </c>
      <c r="Y189">
        <v>1</v>
      </c>
    </row>
    <row r="190" spans="1:25" x14ac:dyDescent="0.2">
      <c r="A190" s="11" t="s">
        <v>60</v>
      </c>
      <c r="B190" s="17"/>
      <c r="C190" s="17"/>
      <c r="D190" s="17"/>
      <c r="E190" s="17"/>
      <c r="F190" s="17"/>
      <c r="G190" s="17"/>
      <c r="H190" s="17"/>
      <c r="I190" s="17"/>
      <c r="J190" s="17"/>
      <c r="K190" s="17"/>
      <c r="L190" s="17"/>
      <c r="M190" s="17"/>
      <c r="N190" s="17"/>
      <c r="Y190">
        <v>1</v>
      </c>
    </row>
    <row r="191" spans="1:25" x14ac:dyDescent="0.2">
      <c r="A191" s="20" t="s">
        <v>61</v>
      </c>
      <c r="B191" s="39">
        <v>0</v>
      </c>
      <c r="C191" s="39">
        <v>200</v>
      </c>
      <c r="D191" s="39">
        <v>300</v>
      </c>
      <c r="E191" s="39">
        <v>500</v>
      </c>
      <c r="F191" s="39">
        <v>500</v>
      </c>
      <c r="G191" s="39">
        <v>600</v>
      </c>
      <c r="H191" s="39">
        <v>600</v>
      </c>
      <c r="I191" s="39">
        <v>600</v>
      </c>
      <c r="J191" s="39">
        <v>700</v>
      </c>
      <c r="K191" s="39">
        <v>700</v>
      </c>
      <c r="L191" s="39">
        <v>700</v>
      </c>
      <c r="M191" s="39">
        <v>2100</v>
      </c>
      <c r="N191" s="39">
        <v>5400</v>
      </c>
    </row>
    <row r="192" spans="1:25" x14ac:dyDescent="0.2">
      <c r="A192" s="20" t="s">
        <v>206</v>
      </c>
      <c r="B192" s="39">
        <v>0</v>
      </c>
      <c r="C192" s="39">
        <v>5</v>
      </c>
      <c r="D192" s="39">
        <v>15</v>
      </c>
      <c r="E192" s="39">
        <v>20</v>
      </c>
      <c r="F192" s="39">
        <v>30</v>
      </c>
      <c r="G192" s="39">
        <v>40</v>
      </c>
      <c r="H192" s="39">
        <v>50</v>
      </c>
      <c r="I192" s="39">
        <v>60</v>
      </c>
      <c r="J192" s="39">
        <v>75</v>
      </c>
      <c r="K192" s="39">
        <v>95</v>
      </c>
      <c r="L192" s="39">
        <v>110</v>
      </c>
      <c r="M192" s="39">
        <v>110</v>
      </c>
      <c r="N192" s="39">
        <v>500</v>
      </c>
    </row>
    <row r="193" spans="1:25" x14ac:dyDescent="0.2">
      <c r="A193" s="20" t="s">
        <v>62</v>
      </c>
      <c r="B193" s="39">
        <v>0</v>
      </c>
      <c r="C193" s="39">
        <v>906</v>
      </c>
      <c r="D193" s="39">
        <v>0</v>
      </c>
      <c r="E193" s="39">
        <v>0</v>
      </c>
      <c r="F193" s="39">
        <v>0</v>
      </c>
      <c r="G193" s="39">
        <v>0</v>
      </c>
      <c r="H193" s="39">
        <v>0</v>
      </c>
      <c r="I193" s="39">
        <v>0</v>
      </c>
      <c r="J193" s="39">
        <v>0</v>
      </c>
      <c r="K193" s="39">
        <v>0</v>
      </c>
      <c r="L193" s="39">
        <v>0</v>
      </c>
      <c r="M193" s="39">
        <v>906</v>
      </c>
      <c r="N193" s="39">
        <v>906</v>
      </c>
    </row>
    <row r="194" spans="1:25" x14ac:dyDescent="0.2">
      <c r="A194" s="20" t="s">
        <v>63</v>
      </c>
      <c r="B194" s="39">
        <v>0</v>
      </c>
      <c r="C194" s="39">
        <v>0</v>
      </c>
      <c r="D194" s="39">
        <v>0</v>
      </c>
      <c r="E194" s="39">
        <v>0</v>
      </c>
      <c r="F194" s="39">
        <v>0</v>
      </c>
      <c r="G194" s="39">
        <v>0</v>
      </c>
      <c r="H194" s="39">
        <v>0</v>
      </c>
      <c r="I194" s="39">
        <v>0</v>
      </c>
      <c r="J194" s="39">
        <v>0</v>
      </c>
      <c r="K194" s="39">
        <v>0</v>
      </c>
      <c r="L194" s="39">
        <v>0</v>
      </c>
      <c r="M194" s="39">
        <f>SUM(C194:G194)</f>
        <v>0</v>
      </c>
      <c r="N194" s="39">
        <f>SUM(C194:L194)</f>
        <v>0</v>
      </c>
    </row>
    <row r="195" spans="1:25" x14ac:dyDescent="0.2">
      <c r="A195" s="20" t="s">
        <v>207</v>
      </c>
      <c r="B195" s="39">
        <v>0</v>
      </c>
      <c r="C195" s="39">
        <v>0</v>
      </c>
      <c r="D195" s="39">
        <v>0</v>
      </c>
      <c r="E195" s="39">
        <v>0</v>
      </c>
      <c r="F195" s="39">
        <v>0</v>
      </c>
      <c r="G195" s="39">
        <v>0</v>
      </c>
      <c r="H195" s="39">
        <v>0</v>
      </c>
      <c r="I195" s="39">
        <v>0</v>
      </c>
      <c r="J195" s="39">
        <v>0</v>
      </c>
      <c r="K195" s="39">
        <v>0</v>
      </c>
      <c r="L195" s="39">
        <v>0</v>
      </c>
      <c r="M195" s="39">
        <f>SUM(C195:G195)</f>
        <v>0</v>
      </c>
      <c r="N195" s="39">
        <f>SUM(C195:L195)</f>
        <v>0</v>
      </c>
    </row>
    <row r="196" spans="1:25" x14ac:dyDescent="0.2">
      <c r="A196" s="20" t="s">
        <v>208</v>
      </c>
      <c r="B196" s="40">
        <v>0</v>
      </c>
      <c r="C196" s="40">
        <v>25</v>
      </c>
      <c r="D196" s="40">
        <v>20</v>
      </c>
      <c r="E196" s="40">
        <v>20</v>
      </c>
      <c r="F196" s="40">
        <v>20</v>
      </c>
      <c r="G196" s="40">
        <v>20</v>
      </c>
      <c r="H196" s="40">
        <v>20</v>
      </c>
      <c r="I196" s="40">
        <v>20</v>
      </c>
      <c r="J196" s="40">
        <v>20</v>
      </c>
      <c r="K196" s="40">
        <v>20</v>
      </c>
      <c r="L196" s="40">
        <v>20</v>
      </c>
      <c r="M196" s="40">
        <v>105</v>
      </c>
      <c r="N196" s="40">
        <v>205</v>
      </c>
    </row>
    <row r="197" spans="1:25" x14ac:dyDescent="0.2">
      <c r="A197" s="10" t="s">
        <v>265</v>
      </c>
      <c r="B197" s="39">
        <f t="shared" ref="B197:N197" si="25">SUMIF($Y190:$Y196,"&lt;&gt;1",B190:B196)</f>
        <v>0</v>
      </c>
      <c r="C197" s="39">
        <f t="shared" si="25"/>
        <v>1136</v>
      </c>
      <c r="D197" s="39">
        <f t="shared" si="25"/>
        <v>335</v>
      </c>
      <c r="E197" s="39">
        <f t="shared" si="25"/>
        <v>540</v>
      </c>
      <c r="F197" s="39">
        <f t="shared" si="25"/>
        <v>550</v>
      </c>
      <c r="G197" s="39">
        <f t="shared" si="25"/>
        <v>660</v>
      </c>
      <c r="H197" s="39">
        <f t="shared" si="25"/>
        <v>670</v>
      </c>
      <c r="I197" s="39">
        <f t="shared" si="25"/>
        <v>680</v>
      </c>
      <c r="J197" s="39">
        <f t="shared" si="25"/>
        <v>795</v>
      </c>
      <c r="K197" s="39">
        <f t="shared" si="25"/>
        <v>815</v>
      </c>
      <c r="L197" s="39">
        <f t="shared" si="25"/>
        <v>830</v>
      </c>
      <c r="M197" s="39">
        <f t="shared" si="25"/>
        <v>3221</v>
      </c>
      <c r="N197" s="39">
        <f t="shared" si="25"/>
        <v>7011</v>
      </c>
      <c r="Y197">
        <v>1</v>
      </c>
    </row>
    <row r="198" spans="1:25" x14ac:dyDescent="0.2">
      <c r="A198" s="11" t="s">
        <v>64</v>
      </c>
      <c r="B198" s="17"/>
      <c r="C198" s="17"/>
      <c r="D198" s="17"/>
      <c r="E198" s="17"/>
      <c r="F198" s="17"/>
      <c r="G198" s="17"/>
      <c r="H198" s="17"/>
      <c r="I198" s="17"/>
      <c r="J198" s="17"/>
      <c r="K198" s="17"/>
      <c r="L198" s="17"/>
      <c r="M198" s="17"/>
      <c r="N198" s="17"/>
    </row>
    <row r="199" spans="1:25" x14ac:dyDescent="0.2">
      <c r="A199" s="11" t="s">
        <v>65</v>
      </c>
      <c r="B199" s="17"/>
      <c r="C199" s="17"/>
      <c r="D199" s="17"/>
      <c r="E199" s="17"/>
      <c r="F199" s="17"/>
      <c r="G199" s="17"/>
      <c r="H199" s="17"/>
      <c r="I199" s="17"/>
      <c r="J199" s="17"/>
      <c r="K199" s="17"/>
      <c r="L199" s="17"/>
      <c r="M199" s="17"/>
      <c r="N199" s="17"/>
      <c r="Y199">
        <v>1</v>
      </c>
    </row>
    <row r="200" spans="1:25" x14ac:dyDescent="0.2">
      <c r="A200" s="20" t="s">
        <v>66</v>
      </c>
      <c r="B200" s="39">
        <v>641</v>
      </c>
      <c r="C200" s="39">
        <v>2555</v>
      </c>
      <c r="D200" s="39">
        <v>2134</v>
      </c>
      <c r="E200" s="39">
        <v>54</v>
      </c>
      <c r="F200" s="39">
        <v>40</v>
      </c>
      <c r="G200" s="39">
        <v>0</v>
      </c>
      <c r="H200" s="39">
        <v>0</v>
      </c>
      <c r="I200" s="39">
        <v>0</v>
      </c>
      <c r="J200" s="39">
        <v>0</v>
      </c>
      <c r="K200" s="39">
        <v>0</v>
      </c>
      <c r="L200" s="39">
        <v>0</v>
      </c>
      <c r="M200" s="39">
        <v>4783</v>
      </c>
      <c r="N200" s="39">
        <v>4783</v>
      </c>
    </row>
    <row r="201" spans="1:25" x14ac:dyDescent="0.2">
      <c r="A201" s="20" t="s">
        <v>67</v>
      </c>
      <c r="B201" s="39">
        <v>24</v>
      </c>
      <c r="C201" s="39">
        <v>132</v>
      </c>
      <c r="D201" s="39">
        <v>196</v>
      </c>
      <c r="E201" s="39">
        <v>50</v>
      </c>
      <c r="F201" s="39">
        <v>12</v>
      </c>
      <c r="G201" s="39">
        <v>6</v>
      </c>
      <c r="H201" s="39">
        <v>0</v>
      </c>
      <c r="I201" s="39">
        <v>0</v>
      </c>
      <c r="J201" s="39">
        <v>0</v>
      </c>
      <c r="K201" s="39">
        <v>0</v>
      </c>
      <c r="L201" s="39">
        <v>0</v>
      </c>
      <c r="M201" s="39">
        <v>396</v>
      </c>
      <c r="N201" s="39">
        <v>396</v>
      </c>
    </row>
    <row r="202" spans="1:25" x14ac:dyDescent="0.2">
      <c r="A202" s="20" t="s">
        <v>209</v>
      </c>
      <c r="B202" s="39">
        <v>24</v>
      </c>
      <c r="C202" s="39">
        <v>84</v>
      </c>
      <c r="D202" s="39">
        <v>51</v>
      </c>
      <c r="E202" s="39">
        <v>13</v>
      </c>
      <c r="F202" s="39">
        <v>0</v>
      </c>
      <c r="G202" s="39">
        <v>0</v>
      </c>
      <c r="H202" s="39">
        <v>0</v>
      </c>
      <c r="I202" s="39">
        <v>0</v>
      </c>
      <c r="J202" s="39">
        <v>0</v>
      </c>
      <c r="K202" s="39">
        <v>0</v>
      </c>
      <c r="L202" s="39">
        <v>0</v>
      </c>
      <c r="M202" s="39">
        <v>148</v>
      </c>
      <c r="N202" s="39">
        <v>148</v>
      </c>
    </row>
    <row r="203" spans="1:25" x14ac:dyDescent="0.2">
      <c r="A203" s="20" t="s">
        <v>254</v>
      </c>
      <c r="B203" s="39">
        <v>54</v>
      </c>
      <c r="C203" s="39">
        <v>169</v>
      </c>
      <c r="D203" s="39">
        <v>51</v>
      </c>
      <c r="E203" s="39">
        <v>47</v>
      </c>
      <c r="F203" s="39">
        <v>36</v>
      </c>
      <c r="G203" s="39">
        <v>27</v>
      </c>
      <c r="H203" s="39">
        <v>15</v>
      </c>
      <c r="I203" s="39">
        <v>5</v>
      </c>
      <c r="J203" s="39">
        <v>1</v>
      </c>
      <c r="K203" s="39">
        <v>1</v>
      </c>
      <c r="L203" s="39">
        <v>0</v>
      </c>
      <c r="M203" s="39">
        <v>330</v>
      </c>
      <c r="N203" s="39">
        <v>352</v>
      </c>
    </row>
    <row r="204" spans="1:25" x14ac:dyDescent="0.2">
      <c r="A204" s="11" t="s">
        <v>44</v>
      </c>
      <c r="B204" s="17"/>
      <c r="C204" s="17"/>
      <c r="D204" s="17"/>
      <c r="E204" s="17"/>
      <c r="F204" s="17"/>
      <c r="G204" s="17"/>
      <c r="H204" s="17"/>
      <c r="I204" s="17"/>
      <c r="J204" s="17"/>
      <c r="K204" s="17"/>
      <c r="L204" s="17"/>
      <c r="M204" s="17"/>
      <c r="N204" s="17"/>
      <c r="Y204">
        <v>1</v>
      </c>
    </row>
    <row r="205" spans="1:25" ht="14.25" x14ac:dyDescent="0.2">
      <c r="A205" s="20" t="s">
        <v>389</v>
      </c>
      <c r="B205" s="39">
        <v>0</v>
      </c>
      <c r="C205" s="39">
        <v>22</v>
      </c>
      <c r="D205" s="39">
        <v>28</v>
      </c>
      <c r="E205" s="39">
        <v>28</v>
      </c>
      <c r="F205" s="39">
        <v>28</v>
      </c>
      <c r="G205" s="39">
        <v>29</v>
      </c>
      <c r="H205" s="39">
        <v>29</v>
      </c>
      <c r="I205" s="39">
        <v>29</v>
      </c>
      <c r="J205" s="39">
        <v>29</v>
      </c>
      <c r="K205" s="39">
        <v>30</v>
      </c>
      <c r="L205" s="39">
        <v>30</v>
      </c>
      <c r="M205" s="39">
        <v>135</v>
      </c>
      <c r="N205" s="39">
        <v>282</v>
      </c>
    </row>
    <row r="206" spans="1:25" x14ac:dyDescent="0.2">
      <c r="A206" s="20" t="s">
        <v>210</v>
      </c>
      <c r="B206" s="39">
        <v>0</v>
      </c>
      <c r="C206" s="39">
        <v>0</v>
      </c>
      <c r="D206" s="39">
        <v>0</v>
      </c>
      <c r="E206" s="39">
        <v>0</v>
      </c>
      <c r="F206" s="39">
        <v>0</v>
      </c>
      <c r="G206" s="39">
        <v>0</v>
      </c>
      <c r="H206" s="39">
        <v>0</v>
      </c>
      <c r="I206" s="39">
        <v>0</v>
      </c>
      <c r="J206" s="39">
        <v>0</v>
      </c>
      <c r="K206" s="39">
        <v>0</v>
      </c>
      <c r="L206" s="39">
        <v>0</v>
      </c>
      <c r="M206" s="39">
        <f>SUM(C206:G206)</f>
        <v>0</v>
      </c>
      <c r="N206" s="39">
        <f>SUM(C206:L206)</f>
        <v>0</v>
      </c>
    </row>
    <row r="207" spans="1:25" x14ac:dyDescent="0.2">
      <c r="A207" s="20" t="s">
        <v>68</v>
      </c>
      <c r="B207" s="39">
        <v>5</v>
      </c>
      <c r="C207" s="39">
        <v>20</v>
      </c>
      <c r="D207" s="39">
        <v>25</v>
      </c>
      <c r="E207" s="39">
        <v>7</v>
      </c>
      <c r="F207" s="39">
        <v>3</v>
      </c>
      <c r="G207" s="39">
        <v>2</v>
      </c>
      <c r="H207" s="39">
        <v>0</v>
      </c>
      <c r="I207" s="39">
        <v>0</v>
      </c>
      <c r="J207" s="39">
        <v>0</v>
      </c>
      <c r="K207" s="39">
        <v>0</v>
      </c>
      <c r="L207" s="39">
        <v>0</v>
      </c>
      <c r="M207" s="39">
        <v>57</v>
      </c>
      <c r="N207" s="39">
        <v>57</v>
      </c>
    </row>
    <row r="208" spans="1:25" x14ac:dyDescent="0.2">
      <c r="A208" s="20" t="s">
        <v>211</v>
      </c>
      <c r="B208" s="39">
        <v>0</v>
      </c>
      <c r="C208" s="39">
        <v>0</v>
      </c>
      <c r="D208" s="39">
        <v>0</v>
      </c>
      <c r="E208" s="39">
        <v>0</v>
      </c>
      <c r="F208" s="39">
        <v>0</v>
      </c>
      <c r="G208" s="39">
        <v>0</v>
      </c>
      <c r="H208" s="39">
        <v>0</v>
      </c>
      <c r="I208" s="39">
        <v>0</v>
      </c>
      <c r="J208" s="39">
        <v>0</v>
      </c>
      <c r="K208" s="39">
        <v>0</v>
      </c>
      <c r="L208" s="39">
        <v>0</v>
      </c>
      <c r="M208" s="39">
        <f>SUM(C208:G208)</f>
        <v>0</v>
      </c>
      <c r="N208" s="39">
        <f>SUM(C208:L208)</f>
        <v>0</v>
      </c>
    </row>
    <row r="209" spans="1:25" x14ac:dyDescent="0.2">
      <c r="A209" s="20" t="s">
        <v>212</v>
      </c>
      <c r="B209" s="39">
        <v>0</v>
      </c>
      <c r="C209" s="39">
        <v>0</v>
      </c>
      <c r="D209" s="39">
        <v>0</v>
      </c>
      <c r="E209" s="39">
        <v>0</v>
      </c>
      <c r="F209" s="39">
        <v>0</v>
      </c>
      <c r="G209" s="39">
        <v>0</v>
      </c>
      <c r="H209" s="39">
        <v>0</v>
      </c>
      <c r="I209" s="39">
        <v>0</v>
      </c>
      <c r="J209" s="39">
        <v>0</v>
      </c>
      <c r="K209" s="39">
        <v>0</v>
      </c>
      <c r="L209" s="39">
        <v>0</v>
      </c>
      <c r="M209" s="39">
        <f>SUM(C209:G209)</f>
        <v>0</v>
      </c>
      <c r="N209" s="39">
        <f>SUM(C209:L209)</f>
        <v>0</v>
      </c>
    </row>
    <row r="210" spans="1:25" x14ac:dyDescent="0.2">
      <c r="A210" s="20" t="s">
        <v>69</v>
      </c>
      <c r="B210" s="40">
        <v>0</v>
      </c>
      <c r="C210" s="40">
        <v>0</v>
      </c>
      <c r="D210" s="40">
        <v>0</v>
      </c>
      <c r="E210" s="40">
        <v>0</v>
      </c>
      <c r="F210" s="40">
        <v>0</v>
      </c>
      <c r="G210" s="40">
        <v>0</v>
      </c>
      <c r="H210" s="40">
        <v>0</v>
      </c>
      <c r="I210" s="40">
        <v>0</v>
      </c>
      <c r="J210" s="40">
        <v>0</v>
      </c>
      <c r="K210" s="40">
        <v>0</v>
      </c>
      <c r="L210" s="40">
        <v>0</v>
      </c>
      <c r="M210" s="40">
        <f>SUM(C210:G210)</f>
        <v>0</v>
      </c>
      <c r="N210" s="40">
        <f>SUM(C210:L210)</f>
        <v>0</v>
      </c>
    </row>
    <row r="211" spans="1:25" x14ac:dyDescent="0.2">
      <c r="A211" s="10" t="s">
        <v>268</v>
      </c>
      <c r="B211" s="40">
        <f t="shared" ref="B211:N211" si="26">SUMIF($Y204:$Y210,"&lt;&gt;1",B204:B210)</f>
        <v>5</v>
      </c>
      <c r="C211" s="40">
        <f t="shared" si="26"/>
        <v>42</v>
      </c>
      <c r="D211" s="40">
        <f t="shared" si="26"/>
        <v>53</v>
      </c>
      <c r="E211" s="40">
        <f t="shared" si="26"/>
        <v>35</v>
      </c>
      <c r="F211" s="40">
        <f t="shared" si="26"/>
        <v>31</v>
      </c>
      <c r="G211" s="40">
        <f t="shared" si="26"/>
        <v>31</v>
      </c>
      <c r="H211" s="40">
        <f t="shared" si="26"/>
        <v>29</v>
      </c>
      <c r="I211" s="40">
        <f t="shared" si="26"/>
        <v>29</v>
      </c>
      <c r="J211" s="40">
        <f t="shared" si="26"/>
        <v>29</v>
      </c>
      <c r="K211" s="40">
        <f t="shared" si="26"/>
        <v>30</v>
      </c>
      <c r="L211" s="40">
        <f t="shared" si="26"/>
        <v>30</v>
      </c>
      <c r="M211" s="40">
        <f t="shared" si="26"/>
        <v>192</v>
      </c>
      <c r="N211" s="40">
        <f t="shared" si="26"/>
        <v>339</v>
      </c>
      <c r="Y211">
        <v>1</v>
      </c>
    </row>
    <row r="212" spans="1:25" x14ac:dyDescent="0.2">
      <c r="A212" s="10" t="s">
        <v>264</v>
      </c>
      <c r="B212" s="39">
        <f t="shared" ref="B212:N212" si="27">SUMIF($Y199:$Y211,"&lt;&gt;1",B199:B211)</f>
        <v>748</v>
      </c>
      <c r="C212" s="39">
        <f t="shared" si="27"/>
        <v>2982</v>
      </c>
      <c r="D212" s="39">
        <f t="shared" si="27"/>
        <v>2485</v>
      </c>
      <c r="E212" s="39">
        <f t="shared" si="27"/>
        <v>199</v>
      </c>
      <c r="F212" s="39">
        <f t="shared" si="27"/>
        <v>119</v>
      </c>
      <c r="G212" s="39">
        <f t="shared" si="27"/>
        <v>64</v>
      </c>
      <c r="H212" s="39">
        <f t="shared" si="27"/>
        <v>44</v>
      </c>
      <c r="I212" s="39">
        <f t="shared" si="27"/>
        <v>34</v>
      </c>
      <c r="J212" s="39">
        <f t="shared" si="27"/>
        <v>30</v>
      </c>
      <c r="K212" s="39">
        <f t="shared" si="27"/>
        <v>31</v>
      </c>
      <c r="L212" s="39">
        <f t="shared" si="27"/>
        <v>30</v>
      </c>
      <c r="M212" s="39">
        <f t="shared" si="27"/>
        <v>5849</v>
      </c>
      <c r="N212" s="39">
        <f t="shared" si="27"/>
        <v>6018</v>
      </c>
      <c r="Y212">
        <v>1</v>
      </c>
    </row>
    <row r="213" spans="1:25" x14ac:dyDescent="0.2">
      <c r="A213" s="11" t="s">
        <v>255</v>
      </c>
      <c r="B213" s="17"/>
      <c r="C213" s="17"/>
      <c r="D213" s="17"/>
      <c r="E213" s="17"/>
      <c r="F213" s="17"/>
      <c r="G213" s="17"/>
      <c r="H213" s="17"/>
      <c r="I213" s="17"/>
      <c r="J213" s="17"/>
      <c r="K213" s="17"/>
      <c r="L213" s="17"/>
      <c r="M213" s="17"/>
      <c r="N213" s="17"/>
      <c r="Y213">
        <v>1</v>
      </c>
    </row>
    <row r="214" spans="1:25" x14ac:dyDescent="0.2">
      <c r="A214" s="20" t="s">
        <v>290</v>
      </c>
      <c r="B214" s="39">
        <v>0</v>
      </c>
      <c r="C214" s="39">
        <v>0</v>
      </c>
      <c r="D214" s="39">
        <v>0</v>
      </c>
      <c r="E214" s="39">
        <v>0</v>
      </c>
      <c r="F214" s="39">
        <v>0</v>
      </c>
      <c r="G214" s="39">
        <v>0</v>
      </c>
      <c r="H214" s="39">
        <v>0</v>
      </c>
      <c r="I214" s="39">
        <v>0</v>
      </c>
      <c r="J214" s="39">
        <v>0</v>
      </c>
      <c r="K214" s="39">
        <v>0</v>
      </c>
      <c r="L214" s="39">
        <v>0</v>
      </c>
      <c r="M214" s="39">
        <f t="shared" ref="M214:M220" si="28">SUM(C214:G214)</f>
        <v>0</v>
      </c>
      <c r="N214" s="39">
        <f t="shared" ref="N214:N220" si="29">SUM(C214:L214)</f>
        <v>0</v>
      </c>
    </row>
    <row r="215" spans="1:25" x14ac:dyDescent="0.2">
      <c r="A215" s="20" t="s">
        <v>291</v>
      </c>
      <c r="B215" s="39">
        <v>0</v>
      </c>
      <c r="C215" s="39">
        <v>0</v>
      </c>
      <c r="D215" s="39">
        <v>0</v>
      </c>
      <c r="E215" s="39">
        <v>0</v>
      </c>
      <c r="F215" s="39">
        <v>0</v>
      </c>
      <c r="G215" s="39">
        <v>0</v>
      </c>
      <c r="H215" s="39">
        <v>0</v>
      </c>
      <c r="I215" s="39">
        <v>0</v>
      </c>
      <c r="J215" s="39">
        <v>0</v>
      </c>
      <c r="K215" s="39">
        <v>0</v>
      </c>
      <c r="L215" s="39">
        <v>0</v>
      </c>
      <c r="M215" s="39">
        <f t="shared" si="28"/>
        <v>0</v>
      </c>
      <c r="N215" s="39">
        <f t="shared" si="29"/>
        <v>0</v>
      </c>
    </row>
    <row r="216" spans="1:25" x14ac:dyDescent="0.2">
      <c r="A216" s="20" t="s">
        <v>292</v>
      </c>
      <c r="B216" s="39">
        <v>0</v>
      </c>
      <c r="C216" s="39">
        <v>0</v>
      </c>
      <c r="D216" s="39">
        <v>0</v>
      </c>
      <c r="E216" s="39">
        <v>0</v>
      </c>
      <c r="F216" s="39">
        <v>0</v>
      </c>
      <c r="G216" s="39">
        <v>0</v>
      </c>
      <c r="H216" s="39">
        <v>0</v>
      </c>
      <c r="I216" s="39">
        <v>0</v>
      </c>
      <c r="J216" s="39">
        <v>0</v>
      </c>
      <c r="K216" s="39">
        <v>0</v>
      </c>
      <c r="L216" s="39">
        <v>0</v>
      </c>
      <c r="M216" s="39">
        <f t="shared" si="28"/>
        <v>0</v>
      </c>
      <c r="N216" s="39">
        <f t="shared" si="29"/>
        <v>0</v>
      </c>
    </row>
    <row r="217" spans="1:25" x14ac:dyDescent="0.2">
      <c r="A217" s="20" t="s">
        <v>293</v>
      </c>
      <c r="B217" s="39">
        <v>0</v>
      </c>
      <c r="C217" s="39">
        <v>0</v>
      </c>
      <c r="D217" s="39">
        <v>0</v>
      </c>
      <c r="E217" s="39">
        <v>0</v>
      </c>
      <c r="F217" s="39">
        <v>0</v>
      </c>
      <c r="G217" s="39">
        <v>0</v>
      </c>
      <c r="H217" s="39">
        <v>0</v>
      </c>
      <c r="I217" s="39">
        <v>0</v>
      </c>
      <c r="J217" s="39">
        <v>0</v>
      </c>
      <c r="K217" s="39">
        <v>0</v>
      </c>
      <c r="L217" s="39">
        <v>0</v>
      </c>
      <c r="M217" s="39">
        <f t="shared" si="28"/>
        <v>0</v>
      </c>
      <c r="N217" s="39">
        <f t="shared" si="29"/>
        <v>0</v>
      </c>
    </row>
    <row r="218" spans="1:25" x14ac:dyDescent="0.2">
      <c r="A218" s="20" t="s">
        <v>294</v>
      </c>
      <c r="B218" s="39">
        <v>0</v>
      </c>
      <c r="C218" s="39">
        <v>0</v>
      </c>
      <c r="D218" s="39">
        <v>0</v>
      </c>
      <c r="E218" s="39">
        <v>0</v>
      </c>
      <c r="F218" s="39">
        <v>0</v>
      </c>
      <c r="G218" s="39">
        <v>0</v>
      </c>
      <c r="H218" s="39">
        <v>0</v>
      </c>
      <c r="I218" s="39">
        <v>0</v>
      </c>
      <c r="J218" s="39">
        <v>0</v>
      </c>
      <c r="K218" s="39">
        <v>0</v>
      </c>
      <c r="L218" s="39">
        <v>0</v>
      </c>
      <c r="M218" s="39">
        <f t="shared" si="28"/>
        <v>0</v>
      </c>
      <c r="N218" s="39">
        <f t="shared" si="29"/>
        <v>0</v>
      </c>
    </row>
    <row r="219" spans="1:25" x14ac:dyDescent="0.2">
      <c r="A219" s="20" t="s">
        <v>295</v>
      </c>
      <c r="B219" s="39">
        <v>0</v>
      </c>
      <c r="C219" s="39">
        <v>0</v>
      </c>
      <c r="D219" s="39">
        <v>0</v>
      </c>
      <c r="E219" s="39">
        <v>0</v>
      </c>
      <c r="F219" s="39">
        <v>0</v>
      </c>
      <c r="G219" s="39">
        <v>0</v>
      </c>
      <c r="H219" s="39">
        <v>0</v>
      </c>
      <c r="I219" s="39">
        <v>0</v>
      </c>
      <c r="J219" s="39">
        <v>0</v>
      </c>
      <c r="K219" s="39">
        <v>0</v>
      </c>
      <c r="L219" s="39">
        <v>0</v>
      </c>
      <c r="M219" s="39">
        <f t="shared" si="28"/>
        <v>0</v>
      </c>
      <c r="N219" s="39">
        <f t="shared" si="29"/>
        <v>0</v>
      </c>
    </row>
    <row r="220" spans="1:25" x14ac:dyDescent="0.2">
      <c r="A220" s="20" t="s">
        <v>296</v>
      </c>
      <c r="B220" s="40">
        <v>0</v>
      </c>
      <c r="C220" s="40">
        <v>0</v>
      </c>
      <c r="D220" s="40">
        <v>0</v>
      </c>
      <c r="E220" s="40">
        <v>0</v>
      </c>
      <c r="F220" s="40">
        <v>0</v>
      </c>
      <c r="G220" s="40">
        <v>0</v>
      </c>
      <c r="H220" s="40">
        <v>0</v>
      </c>
      <c r="I220" s="40">
        <v>0</v>
      </c>
      <c r="J220" s="40">
        <v>0</v>
      </c>
      <c r="K220" s="40">
        <v>0</v>
      </c>
      <c r="L220" s="40">
        <v>0</v>
      </c>
      <c r="M220" s="40">
        <f t="shared" si="28"/>
        <v>0</v>
      </c>
      <c r="N220" s="40">
        <f t="shared" si="29"/>
        <v>0</v>
      </c>
    </row>
    <row r="221" spans="1:25" x14ac:dyDescent="0.2">
      <c r="A221" s="10" t="s">
        <v>267</v>
      </c>
      <c r="B221" s="39">
        <f t="shared" ref="B221:N221" si="30">SUMIF($Y213:$Y220,"&lt;&gt;1",B213:B220)</f>
        <v>0</v>
      </c>
      <c r="C221" s="39">
        <f t="shared" si="30"/>
        <v>0</v>
      </c>
      <c r="D221" s="39">
        <f t="shared" si="30"/>
        <v>0</v>
      </c>
      <c r="E221" s="39">
        <f t="shared" si="30"/>
        <v>0</v>
      </c>
      <c r="F221" s="39">
        <f t="shared" si="30"/>
        <v>0</v>
      </c>
      <c r="G221" s="39">
        <f t="shared" si="30"/>
        <v>0</v>
      </c>
      <c r="H221" s="39">
        <f t="shared" si="30"/>
        <v>0</v>
      </c>
      <c r="I221" s="39">
        <f t="shared" si="30"/>
        <v>0</v>
      </c>
      <c r="J221" s="39">
        <f t="shared" si="30"/>
        <v>0</v>
      </c>
      <c r="K221" s="39">
        <f t="shared" si="30"/>
        <v>0</v>
      </c>
      <c r="L221" s="39">
        <f t="shared" si="30"/>
        <v>0</v>
      </c>
      <c r="M221" s="39">
        <f t="shared" si="30"/>
        <v>0</v>
      </c>
      <c r="N221" s="39">
        <f t="shared" si="30"/>
        <v>0</v>
      </c>
      <c r="Y221">
        <v>1</v>
      </c>
    </row>
    <row r="222" spans="1:25" x14ac:dyDescent="0.2">
      <c r="A222" s="11" t="s">
        <v>230</v>
      </c>
      <c r="B222" s="17"/>
      <c r="C222" s="17"/>
      <c r="D222" s="17"/>
      <c r="E222" s="17"/>
      <c r="F222" s="17"/>
      <c r="G222" s="17"/>
      <c r="H222" s="17"/>
      <c r="I222" s="17"/>
      <c r="J222" s="17"/>
      <c r="K222" s="17"/>
      <c r="L222" s="17"/>
      <c r="M222" s="17"/>
      <c r="N222" s="17"/>
      <c r="Y222">
        <v>1</v>
      </c>
    </row>
    <row r="223" spans="1:25" ht="14.25" x14ac:dyDescent="0.2">
      <c r="A223" s="20" t="s">
        <v>390</v>
      </c>
      <c r="B223" s="39">
        <v>0</v>
      </c>
      <c r="C223" s="39">
        <v>-160</v>
      </c>
      <c r="D223" s="39">
        <v>-593</v>
      </c>
      <c r="E223" s="39">
        <v>-1541</v>
      </c>
      <c r="F223" s="39">
        <v>-2511</v>
      </c>
      <c r="G223" s="39">
        <v>-3562</v>
      </c>
      <c r="H223" s="39">
        <v>-4884</v>
      </c>
      <c r="I223" s="39">
        <v>-6021</v>
      </c>
      <c r="J223" s="39">
        <v>-6799</v>
      </c>
      <c r="K223" s="39">
        <v>-6806</v>
      </c>
      <c r="L223" s="39">
        <v>-7421</v>
      </c>
      <c r="M223" s="39">
        <v>-8367</v>
      </c>
      <c r="N223" s="39">
        <v>-40298</v>
      </c>
    </row>
    <row r="224" spans="1:25" ht="14.25" x14ac:dyDescent="0.2">
      <c r="A224" s="20" t="s">
        <v>391</v>
      </c>
      <c r="B224" s="39">
        <v>0</v>
      </c>
      <c r="C224" s="39">
        <v>0</v>
      </c>
      <c r="D224" s="39">
        <v>0</v>
      </c>
      <c r="E224" s="39">
        <v>0</v>
      </c>
      <c r="F224" s="39">
        <v>0</v>
      </c>
      <c r="G224" s="39">
        <v>0</v>
      </c>
      <c r="H224" s="39">
        <v>0</v>
      </c>
      <c r="I224" s="39">
        <v>0</v>
      </c>
      <c r="J224" s="39">
        <v>0</v>
      </c>
      <c r="K224" s="39">
        <v>0</v>
      </c>
      <c r="L224" s="39">
        <v>0</v>
      </c>
      <c r="M224" s="39">
        <f>SUM(C224:G224)</f>
        <v>0</v>
      </c>
      <c r="N224" s="39">
        <f>SUM(C224:L224)</f>
        <v>0</v>
      </c>
    </row>
    <row r="225" spans="1:25" ht="14.25" x14ac:dyDescent="0.2">
      <c r="A225" s="20" t="s">
        <v>392</v>
      </c>
      <c r="B225" s="39">
        <v>0</v>
      </c>
      <c r="C225" s="39">
        <v>0</v>
      </c>
      <c r="D225" s="39">
        <v>0</v>
      </c>
      <c r="E225" s="39">
        <v>0</v>
      </c>
      <c r="F225" s="39">
        <v>0</v>
      </c>
      <c r="G225" s="39">
        <v>0</v>
      </c>
      <c r="H225" s="39">
        <v>0</v>
      </c>
      <c r="I225" s="39">
        <v>0</v>
      </c>
      <c r="J225" s="39">
        <v>0</v>
      </c>
      <c r="K225" s="39">
        <v>0</v>
      </c>
      <c r="L225" s="39">
        <v>0</v>
      </c>
      <c r="M225" s="39">
        <f>SUM(C225:G225)</f>
        <v>0</v>
      </c>
      <c r="N225" s="39">
        <f>SUM(C225:L225)</f>
        <v>0</v>
      </c>
    </row>
    <row r="226" spans="1:25" x14ac:dyDescent="0.2">
      <c r="A226" s="11" t="s">
        <v>44</v>
      </c>
      <c r="B226" s="17"/>
      <c r="C226" s="17"/>
      <c r="D226" s="17"/>
      <c r="E226" s="17"/>
      <c r="F226" s="17"/>
      <c r="G226" s="17"/>
      <c r="H226" s="17"/>
      <c r="I226" s="17"/>
      <c r="J226" s="17"/>
      <c r="K226" s="17"/>
      <c r="L226" s="17"/>
      <c r="M226" s="17"/>
      <c r="N226" s="17"/>
      <c r="Y226">
        <v>1</v>
      </c>
    </row>
    <row r="227" spans="1:25" x14ac:dyDescent="0.2">
      <c r="A227" s="20" t="s">
        <v>70</v>
      </c>
      <c r="B227" s="39">
        <v>0</v>
      </c>
      <c r="C227" s="39">
        <v>12</v>
      </c>
      <c r="D227" s="39">
        <v>150</v>
      </c>
      <c r="E227" s="39">
        <v>38</v>
      </c>
      <c r="F227" s="39">
        <v>0</v>
      </c>
      <c r="G227" s="39">
        <v>0</v>
      </c>
      <c r="H227" s="39">
        <v>0</v>
      </c>
      <c r="I227" s="39">
        <v>0</v>
      </c>
      <c r="J227" s="39">
        <v>0</v>
      </c>
      <c r="K227" s="39">
        <v>0</v>
      </c>
      <c r="L227" s="39">
        <v>0</v>
      </c>
      <c r="M227" s="39">
        <v>200</v>
      </c>
      <c r="N227" s="39">
        <v>200</v>
      </c>
    </row>
    <row r="228" spans="1:25" ht="14.25" x14ac:dyDescent="0.2">
      <c r="A228" s="20" t="s">
        <v>393</v>
      </c>
      <c r="B228" s="39">
        <v>0</v>
      </c>
      <c r="C228" s="39">
        <v>0</v>
      </c>
      <c r="D228" s="39">
        <v>0</v>
      </c>
      <c r="E228" s="39">
        <v>0</v>
      </c>
      <c r="F228" s="39">
        <v>0</v>
      </c>
      <c r="G228" s="39">
        <v>0</v>
      </c>
      <c r="H228" s="39">
        <v>0</v>
      </c>
      <c r="I228" s="39">
        <v>0</v>
      </c>
      <c r="J228" s="39">
        <v>0</v>
      </c>
      <c r="K228" s="39">
        <v>0</v>
      </c>
      <c r="L228" s="39">
        <v>0</v>
      </c>
      <c r="M228" s="39">
        <f>SUM(C228:G228)</f>
        <v>0</v>
      </c>
      <c r="N228" s="39">
        <f>SUM(C228:L228)</f>
        <v>0</v>
      </c>
    </row>
    <row r="229" spans="1:25" ht="14.25" x14ac:dyDescent="0.2">
      <c r="A229" s="20" t="s">
        <v>394</v>
      </c>
      <c r="B229" s="39">
        <v>0</v>
      </c>
      <c r="C229" s="39">
        <v>0</v>
      </c>
      <c r="D229" s="39">
        <v>0</v>
      </c>
      <c r="E229" s="39">
        <v>0</v>
      </c>
      <c r="F229" s="39">
        <v>0</v>
      </c>
      <c r="G229" s="39">
        <v>0</v>
      </c>
      <c r="H229" s="39">
        <v>0</v>
      </c>
      <c r="I229" s="39">
        <v>0</v>
      </c>
      <c r="J229" s="39">
        <v>0</v>
      </c>
      <c r="K229" s="39">
        <v>0</v>
      </c>
      <c r="L229" s="39">
        <v>0</v>
      </c>
      <c r="M229" s="39">
        <f>SUM(C229:G229)</f>
        <v>0</v>
      </c>
      <c r="N229" s="39">
        <f>SUM(C229:L229)</f>
        <v>0</v>
      </c>
    </row>
    <row r="230" spans="1:25" ht="14.25" x14ac:dyDescent="0.2">
      <c r="A230" s="20" t="s">
        <v>395</v>
      </c>
      <c r="B230" s="40">
        <v>0</v>
      </c>
      <c r="C230" s="40">
        <v>0</v>
      </c>
      <c r="D230" s="40">
        <v>0</v>
      </c>
      <c r="E230" s="40">
        <v>0</v>
      </c>
      <c r="F230" s="40">
        <v>0</v>
      </c>
      <c r="G230" s="40">
        <v>0</v>
      </c>
      <c r="H230" s="40">
        <v>0</v>
      </c>
      <c r="I230" s="40">
        <v>0</v>
      </c>
      <c r="J230" s="40">
        <v>0</v>
      </c>
      <c r="K230" s="40">
        <v>0</v>
      </c>
      <c r="L230" s="40">
        <v>0</v>
      </c>
      <c r="M230" s="40">
        <f>SUM(C230:G230)</f>
        <v>0</v>
      </c>
      <c r="N230" s="40">
        <f>SUM(C230:L230)</f>
        <v>0</v>
      </c>
    </row>
    <row r="231" spans="1:25" x14ac:dyDescent="0.2">
      <c r="A231" s="10" t="s">
        <v>269</v>
      </c>
      <c r="B231" s="40">
        <f t="shared" ref="B231:N231" si="31">SUMIF($Y226:$Y230,"&lt;&gt;1",B226:B230)</f>
        <v>0</v>
      </c>
      <c r="C231" s="40">
        <f t="shared" si="31"/>
        <v>12</v>
      </c>
      <c r="D231" s="40">
        <f t="shared" si="31"/>
        <v>150</v>
      </c>
      <c r="E231" s="40">
        <f t="shared" si="31"/>
        <v>38</v>
      </c>
      <c r="F231" s="40">
        <f t="shared" si="31"/>
        <v>0</v>
      </c>
      <c r="G231" s="40">
        <f t="shared" si="31"/>
        <v>0</v>
      </c>
      <c r="H231" s="40">
        <f t="shared" si="31"/>
        <v>0</v>
      </c>
      <c r="I231" s="40">
        <f t="shared" si="31"/>
        <v>0</v>
      </c>
      <c r="J231" s="40">
        <f t="shared" si="31"/>
        <v>0</v>
      </c>
      <c r="K231" s="40">
        <f t="shared" si="31"/>
        <v>0</v>
      </c>
      <c r="L231" s="40">
        <f t="shared" si="31"/>
        <v>0</v>
      </c>
      <c r="M231" s="40">
        <f t="shared" si="31"/>
        <v>200</v>
      </c>
      <c r="N231" s="40">
        <f t="shared" si="31"/>
        <v>200</v>
      </c>
      <c r="Y231">
        <v>1</v>
      </c>
    </row>
    <row r="232" spans="1:25" x14ac:dyDescent="0.2">
      <c r="A232" s="10" t="s">
        <v>270</v>
      </c>
      <c r="B232" s="39">
        <f t="shared" ref="B232:N232" si="32">SUMIF($Y222:$Y231,"&lt;&gt;1",B222:B231)</f>
        <v>0</v>
      </c>
      <c r="C232" s="39">
        <f t="shared" si="32"/>
        <v>-148</v>
      </c>
      <c r="D232" s="39">
        <f t="shared" si="32"/>
        <v>-443</v>
      </c>
      <c r="E232" s="39">
        <f t="shared" si="32"/>
        <v>-1503</v>
      </c>
      <c r="F232" s="39">
        <f t="shared" si="32"/>
        <v>-2511</v>
      </c>
      <c r="G232" s="39">
        <f t="shared" si="32"/>
        <v>-3562</v>
      </c>
      <c r="H232" s="39">
        <f t="shared" si="32"/>
        <v>-4884</v>
      </c>
      <c r="I232" s="39">
        <f t="shared" si="32"/>
        <v>-6021</v>
      </c>
      <c r="J232" s="39">
        <f t="shared" si="32"/>
        <v>-6799</v>
      </c>
      <c r="K232" s="39">
        <f t="shared" si="32"/>
        <v>-6806</v>
      </c>
      <c r="L232" s="39">
        <f t="shared" si="32"/>
        <v>-7421</v>
      </c>
      <c r="M232" s="39">
        <f t="shared" si="32"/>
        <v>-8167</v>
      </c>
      <c r="N232" s="39">
        <f t="shared" si="32"/>
        <v>-40098</v>
      </c>
      <c r="Y232">
        <v>1</v>
      </c>
    </row>
    <row r="233" spans="1:25" x14ac:dyDescent="0.2">
      <c r="A233" s="11" t="s">
        <v>71</v>
      </c>
      <c r="B233" s="17"/>
      <c r="C233" s="17"/>
      <c r="D233" s="17"/>
      <c r="E233" s="17"/>
      <c r="F233" s="17"/>
      <c r="G233" s="17"/>
      <c r="H233" s="17"/>
      <c r="I233" s="17"/>
      <c r="J233" s="17"/>
      <c r="K233" s="17"/>
      <c r="L233" s="17"/>
      <c r="M233" s="17"/>
      <c r="N233" s="17"/>
      <c r="Y233">
        <v>1</v>
      </c>
    </row>
    <row r="234" spans="1:25" x14ac:dyDescent="0.2">
      <c r="A234" s="20" t="s">
        <v>72</v>
      </c>
      <c r="B234" s="39">
        <v>0</v>
      </c>
      <c r="C234" s="39">
        <v>235</v>
      </c>
      <c r="D234" s="39">
        <v>477</v>
      </c>
      <c r="E234" s="39">
        <v>590</v>
      </c>
      <c r="F234" s="39">
        <v>663</v>
      </c>
      <c r="G234" s="39">
        <v>729</v>
      </c>
      <c r="H234" s="39">
        <v>778</v>
      </c>
      <c r="I234" s="39">
        <v>823</v>
      </c>
      <c r="J234" s="39">
        <v>878</v>
      </c>
      <c r="K234" s="39">
        <v>920</v>
      </c>
      <c r="L234" s="39">
        <v>973</v>
      </c>
      <c r="M234" s="39">
        <v>2694</v>
      </c>
      <c r="N234" s="39">
        <v>7066</v>
      </c>
    </row>
    <row r="235" spans="1:25" x14ac:dyDescent="0.2">
      <c r="A235" s="20" t="s">
        <v>73</v>
      </c>
      <c r="B235" s="40">
        <v>0</v>
      </c>
      <c r="C235" s="40">
        <v>6280</v>
      </c>
      <c r="D235" s="40">
        <v>8367</v>
      </c>
      <c r="E235" s="40">
        <v>8260</v>
      </c>
      <c r="F235" s="40">
        <v>8318</v>
      </c>
      <c r="G235" s="40">
        <v>8069</v>
      </c>
      <c r="H235" s="40">
        <v>7973</v>
      </c>
      <c r="I235" s="40">
        <v>8030</v>
      </c>
      <c r="J235" s="40">
        <v>8229</v>
      </c>
      <c r="K235" s="40">
        <v>9671</v>
      </c>
      <c r="L235" s="40">
        <v>10091</v>
      </c>
      <c r="M235" s="40">
        <v>39294</v>
      </c>
      <c r="N235" s="40">
        <v>83288</v>
      </c>
    </row>
    <row r="236" spans="1:25" x14ac:dyDescent="0.2">
      <c r="A236" s="10" t="s">
        <v>271</v>
      </c>
      <c r="B236" s="40">
        <f t="shared" ref="B236:N236" si="33">SUMIF($Y233:$Y235,"&lt;&gt;1",B233:B235)</f>
        <v>0</v>
      </c>
      <c r="C236" s="40">
        <f t="shared" si="33"/>
        <v>6515</v>
      </c>
      <c r="D236" s="40">
        <f t="shared" si="33"/>
        <v>8844</v>
      </c>
      <c r="E236" s="40">
        <f t="shared" si="33"/>
        <v>8850</v>
      </c>
      <c r="F236" s="40">
        <f t="shared" si="33"/>
        <v>8981</v>
      </c>
      <c r="G236" s="40">
        <f t="shared" si="33"/>
        <v>8798</v>
      </c>
      <c r="H236" s="40">
        <f t="shared" si="33"/>
        <v>8751</v>
      </c>
      <c r="I236" s="40">
        <f t="shared" si="33"/>
        <v>8853</v>
      </c>
      <c r="J236" s="40">
        <f t="shared" si="33"/>
        <v>9107</v>
      </c>
      <c r="K236" s="40">
        <f t="shared" si="33"/>
        <v>10591</v>
      </c>
      <c r="L236" s="40">
        <f t="shared" si="33"/>
        <v>11064</v>
      </c>
      <c r="M236" s="40">
        <f t="shared" si="33"/>
        <v>41988</v>
      </c>
      <c r="N236" s="40">
        <f t="shared" si="33"/>
        <v>90354</v>
      </c>
      <c r="Y236">
        <v>1</v>
      </c>
    </row>
    <row r="237" spans="1:25" x14ac:dyDescent="0.2">
      <c r="A237" s="10" t="s">
        <v>266</v>
      </c>
      <c r="B237" s="39">
        <f t="shared" ref="B237:N237" si="34">SUM(B236,B232,B221,B212,B197,B189,B175,B161,B144,B118,B90,B81,B76,B75,B70,B57:B63)</f>
        <v>748</v>
      </c>
      <c r="C237" s="39">
        <f t="shared" si="34"/>
        <v>-7845</v>
      </c>
      <c r="D237" s="39">
        <f t="shared" si="34"/>
        <v>-34271</v>
      </c>
      <c r="E237" s="39">
        <f t="shared" si="34"/>
        <v>-46109</v>
      </c>
      <c r="F237" s="39">
        <f t="shared" si="34"/>
        <v>-61330</v>
      </c>
      <c r="G237" s="39">
        <f t="shared" si="34"/>
        <v>-73332</v>
      </c>
      <c r="H237" s="39">
        <f t="shared" si="34"/>
        <v>-92230</v>
      </c>
      <c r="I237" s="39">
        <f t="shared" si="34"/>
        <v>-100198</v>
      </c>
      <c r="J237" s="39">
        <f t="shared" si="34"/>
        <v>-110980</v>
      </c>
      <c r="K237" s="39">
        <f t="shared" si="34"/>
        <v>-117516</v>
      </c>
      <c r="L237" s="39">
        <f t="shared" si="34"/>
        <v>-125669</v>
      </c>
      <c r="M237" s="39">
        <f t="shared" si="34"/>
        <v>-222887</v>
      </c>
      <c r="N237" s="39">
        <f t="shared" si="34"/>
        <v>-769480</v>
      </c>
      <c r="Y237">
        <v>1</v>
      </c>
    </row>
    <row r="238" spans="1:25" x14ac:dyDescent="0.2">
      <c r="A238" s="10" t="s">
        <v>74</v>
      </c>
      <c r="B238" s="17"/>
      <c r="C238" s="17"/>
      <c r="D238" s="17"/>
      <c r="E238" s="17"/>
      <c r="F238" s="17"/>
      <c r="G238" s="17"/>
      <c r="H238" s="17"/>
      <c r="I238" s="17"/>
      <c r="J238" s="17"/>
      <c r="K238" s="17"/>
      <c r="L238" s="17"/>
      <c r="M238" s="17"/>
      <c r="N238" s="17"/>
      <c r="Y238">
        <v>1</v>
      </c>
    </row>
    <row r="239" spans="1:25" x14ac:dyDescent="0.2">
      <c r="A239" s="20" t="s">
        <v>75</v>
      </c>
      <c r="B239" s="39">
        <v>0</v>
      </c>
      <c r="C239" s="39">
        <v>0</v>
      </c>
      <c r="D239" s="39">
        <v>0</v>
      </c>
      <c r="E239" s="39">
        <v>0</v>
      </c>
      <c r="F239" s="39">
        <v>0</v>
      </c>
      <c r="G239" s="39">
        <v>0</v>
      </c>
      <c r="H239" s="39">
        <v>0</v>
      </c>
      <c r="I239" s="39">
        <v>0</v>
      </c>
      <c r="J239" s="39">
        <v>0</v>
      </c>
      <c r="K239" s="39">
        <v>0</v>
      </c>
      <c r="L239" s="39">
        <v>-5477</v>
      </c>
      <c r="M239" s="39">
        <f>SUM(C239:G239)</f>
        <v>0</v>
      </c>
      <c r="N239" s="39">
        <v>-5477</v>
      </c>
    </row>
    <row r="240" spans="1:25" x14ac:dyDescent="0.2">
      <c r="A240" s="20" t="s">
        <v>76</v>
      </c>
      <c r="B240" s="39">
        <v>0</v>
      </c>
      <c r="C240" s="39">
        <v>-272</v>
      </c>
      <c r="D240" s="39">
        <v>-201</v>
      </c>
      <c r="E240" s="39">
        <v>-216</v>
      </c>
      <c r="F240" s="39">
        <v>-225</v>
      </c>
      <c r="G240" s="39">
        <v>-237</v>
      </c>
      <c r="H240" s="39">
        <v>-254</v>
      </c>
      <c r="I240" s="39">
        <v>-269</v>
      </c>
      <c r="J240" s="39">
        <v>-286</v>
      </c>
      <c r="K240" s="39">
        <v>-299</v>
      </c>
      <c r="L240" s="39">
        <v>-320</v>
      </c>
      <c r="M240" s="39">
        <v>-1151</v>
      </c>
      <c r="N240" s="39">
        <v>-2579</v>
      </c>
    </row>
    <row r="241" spans="1:25" x14ac:dyDescent="0.2">
      <c r="A241" s="20" t="s">
        <v>77</v>
      </c>
      <c r="B241" s="39">
        <v>0</v>
      </c>
      <c r="C241" s="39">
        <v>-68</v>
      </c>
      <c r="D241" s="39">
        <v>-2</v>
      </c>
      <c r="E241" s="39">
        <v>-9</v>
      </c>
      <c r="F241" s="39">
        <v>-2</v>
      </c>
      <c r="G241" s="39">
        <v>-15</v>
      </c>
      <c r="H241" s="39">
        <v>-2</v>
      </c>
      <c r="I241" s="39">
        <v>-17</v>
      </c>
      <c r="J241" s="39">
        <v>-2</v>
      </c>
      <c r="K241" s="39">
        <v>-10</v>
      </c>
      <c r="L241" s="39">
        <v>-3</v>
      </c>
      <c r="M241" s="39">
        <v>-96</v>
      </c>
      <c r="N241" s="39">
        <v>-130</v>
      </c>
    </row>
    <row r="242" spans="1:25" ht="14.25" x14ac:dyDescent="0.2">
      <c r="A242" s="20" t="s">
        <v>396</v>
      </c>
      <c r="B242" s="39">
        <v>0</v>
      </c>
      <c r="C242" s="39">
        <v>0</v>
      </c>
      <c r="D242" s="39">
        <v>0</v>
      </c>
      <c r="E242" s="39">
        <v>0</v>
      </c>
      <c r="F242" s="39">
        <v>0</v>
      </c>
      <c r="G242" s="39">
        <v>0</v>
      </c>
      <c r="H242" s="39">
        <v>0</v>
      </c>
      <c r="I242" s="39">
        <v>0</v>
      </c>
      <c r="J242" s="39">
        <v>0</v>
      </c>
      <c r="K242" s="39">
        <v>0</v>
      </c>
      <c r="L242" s="39">
        <v>0</v>
      </c>
      <c r="M242" s="39">
        <f>SUM(C242:G242)</f>
        <v>0</v>
      </c>
      <c r="N242" s="39">
        <f>SUM(C242:L242)</f>
        <v>0</v>
      </c>
    </row>
    <row r="243" spans="1:25" ht="14.25" x14ac:dyDescent="0.2">
      <c r="A243" s="20" t="s">
        <v>397</v>
      </c>
      <c r="B243" s="39">
        <v>0</v>
      </c>
      <c r="C243" s="39">
        <v>-389</v>
      </c>
      <c r="D243" s="39">
        <v>-398</v>
      </c>
      <c r="E243" s="39">
        <v>-407</v>
      </c>
      <c r="F243" s="39">
        <v>-416</v>
      </c>
      <c r="G243" s="39">
        <v>-426</v>
      </c>
      <c r="H243" s="39">
        <v>-436</v>
      </c>
      <c r="I243" s="39">
        <v>-446</v>
      </c>
      <c r="J243" s="39">
        <v>-456</v>
      </c>
      <c r="K243" s="39">
        <v>-466</v>
      </c>
      <c r="L243" s="39">
        <v>-477</v>
      </c>
      <c r="M243" s="39">
        <v>-2036</v>
      </c>
      <c r="N243" s="39">
        <v>-4317</v>
      </c>
    </row>
    <row r="244" spans="1:25" ht="14.25" x14ac:dyDescent="0.2">
      <c r="A244" s="20" t="s">
        <v>398</v>
      </c>
      <c r="B244" s="39">
        <v>0</v>
      </c>
      <c r="C244" s="39">
        <v>-13</v>
      </c>
      <c r="D244" s="39">
        <v>-14</v>
      </c>
      <c r="E244" s="39">
        <v>-15</v>
      </c>
      <c r="F244" s="39">
        <v>-15</v>
      </c>
      <c r="G244" s="39">
        <v>-15</v>
      </c>
      <c r="H244" s="39">
        <v>-15</v>
      </c>
      <c r="I244" s="39">
        <v>-15</v>
      </c>
      <c r="J244" s="39">
        <v>-15</v>
      </c>
      <c r="K244" s="39">
        <v>-15</v>
      </c>
      <c r="L244" s="39">
        <v>-15</v>
      </c>
      <c r="M244" s="39">
        <v>-72</v>
      </c>
      <c r="N244" s="39">
        <v>-147</v>
      </c>
    </row>
    <row r="245" spans="1:25" ht="14.25" x14ac:dyDescent="0.2">
      <c r="A245" s="20" t="s">
        <v>399</v>
      </c>
      <c r="B245" s="40">
        <v>0</v>
      </c>
      <c r="C245" s="40">
        <v>5</v>
      </c>
      <c r="D245" s="40">
        <v>93</v>
      </c>
      <c r="E245" s="40">
        <v>132</v>
      </c>
      <c r="F245" s="40">
        <v>168</v>
      </c>
      <c r="G245" s="40">
        <v>200</v>
      </c>
      <c r="H245" s="40">
        <v>228</v>
      </c>
      <c r="I245" s="40">
        <v>253</v>
      </c>
      <c r="J245" s="40">
        <v>271</v>
      </c>
      <c r="K245" s="40">
        <v>284</v>
      </c>
      <c r="L245" s="40">
        <v>292</v>
      </c>
      <c r="M245" s="40">
        <v>598</v>
      </c>
      <c r="N245" s="40">
        <v>1926</v>
      </c>
    </row>
    <row r="246" spans="1:25" x14ac:dyDescent="0.2">
      <c r="A246" s="10" t="s">
        <v>78</v>
      </c>
      <c r="B246" s="39">
        <f t="shared" ref="B246:N246" si="35">SUMIF($Y238:$Y245,"&lt;&gt;1",B238:B245)</f>
        <v>0</v>
      </c>
      <c r="C246" s="39">
        <f t="shared" si="35"/>
        <v>-737</v>
      </c>
      <c r="D246" s="39">
        <f t="shared" si="35"/>
        <v>-522</v>
      </c>
      <c r="E246" s="39">
        <f t="shared" si="35"/>
        <v>-515</v>
      </c>
      <c r="F246" s="39">
        <f t="shared" si="35"/>
        <v>-490</v>
      </c>
      <c r="G246" s="39">
        <f t="shared" si="35"/>
        <v>-493</v>
      </c>
      <c r="H246" s="39">
        <f t="shared" si="35"/>
        <v>-479</v>
      </c>
      <c r="I246" s="39">
        <f t="shared" si="35"/>
        <v>-494</v>
      </c>
      <c r="J246" s="39">
        <f t="shared" si="35"/>
        <v>-488</v>
      </c>
      <c r="K246" s="39">
        <f t="shared" si="35"/>
        <v>-506</v>
      </c>
      <c r="L246" s="39">
        <f t="shared" si="35"/>
        <v>-6000</v>
      </c>
      <c r="M246" s="39">
        <f t="shared" si="35"/>
        <v>-2757</v>
      </c>
      <c r="N246" s="39">
        <f t="shared" si="35"/>
        <v>-10724</v>
      </c>
      <c r="Y246">
        <v>1</v>
      </c>
    </row>
    <row r="247" spans="1:25" x14ac:dyDescent="0.2">
      <c r="A247" s="10" t="s">
        <v>79</v>
      </c>
      <c r="B247" s="17"/>
      <c r="C247" s="17"/>
      <c r="D247" s="17"/>
      <c r="E247" s="17"/>
      <c r="F247" s="17"/>
      <c r="G247" s="17"/>
      <c r="H247" s="17"/>
      <c r="I247" s="17"/>
      <c r="J247" s="17"/>
      <c r="K247" s="17"/>
      <c r="L247" s="17"/>
      <c r="M247" s="17"/>
      <c r="N247" s="17"/>
      <c r="Y247">
        <v>1</v>
      </c>
    </row>
    <row r="248" spans="1:25" x14ac:dyDescent="0.2">
      <c r="A248" s="20" t="s">
        <v>231</v>
      </c>
      <c r="B248" s="39">
        <v>0</v>
      </c>
      <c r="C248" s="39">
        <v>-83</v>
      </c>
      <c r="D248" s="39">
        <v>-69</v>
      </c>
      <c r="E248" s="39">
        <v>-78</v>
      </c>
      <c r="F248" s="39">
        <v>0</v>
      </c>
      <c r="G248" s="39">
        <v>0</v>
      </c>
      <c r="H248" s="39">
        <v>0</v>
      </c>
      <c r="I248" s="39">
        <v>0</v>
      </c>
      <c r="J248" s="39">
        <v>0</v>
      </c>
      <c r="K248" s="39">
        <v>0</v>
      </c>
      <c r="L248" s="39">
        <v>0</v>
      </c>
      <c r="M248" s="39">
        <v>-230</v>
      </c>
      <c r="N248" s="39">
        <v>-230</v>
      </c>
    </row>
    <row r="249" spans="1:25" x14ac:dyDescent="0.2">
      <c r="A249" s="20" t="s">
        <v>80</v>
      </c>
      <c r="B249" s="39">
        <v>0</v>
      </c>
      <c r="C249" s="39">
        <v>-4</v>
      </c>
      <c r="D249" s="39">
        <v>-4</v>
      </c>
      <c r="E249" s="39">
        <v>-4</v>
      </c>
      <c r="F249" s="39">
        <v>-4</v>
      </c>
      <c r="G249" s="39">
        <v>-4</v>
      </c>
      <c r="H249" s="39">
        <v>-4</v>
      </c>
      <c r="I249" s="39">
        <v>-4</v>
      </c>
      <c r="J249" s="39">
        <v>-4</v>
      </c>
      <c r="K249" s="39">
        <v>-4</v>
      </c>
      <c r="L249" s="39">
        <v>-4</v>
      </c>
      <c r="M249" s="39">
        <v>-20</v>
      </c>
      <c r="N249" s="39">
        <v>-40</v>
      </c>
    </row>
    <row r="250" spans="1:25" x14ac:dyDescent="0.2">
      <c r="A250" s="20" t="s">
        <v>232</v>
      </c>
      <c r="B250" s="39">
        <v>0</v>
      </c>
      <c r="C250" s="39">
        <v>0</v>
      </c>
      <c r="D250" s="39">
        <v>0</v>
      </c>
      <c r="E250" s="39">
        <v>0</v>
      </c>
      <c r="F250" s="39">
        <v>0</v>
      </c>
      <c r="G250" s="39">
        <v>0</v>
      </c>
      <c r="H250" s="39">
        <v>0</v>
      </c>
      <c r="I250" s="39">
        <v>0</v>
      </c>
      <c r="J250" s="39">
        <v>0</v>
      </c>
      <c r="K250" s="39">
        <v>0</v>
      </c>
      <c r="L250" s="39">
        <v>0</v>
      </c>
      <c r="M250" s="39">
        <f>SUM(C250:G250)</f>
        <v>0</v>
      </c>
      <c r="N250" s="39">
        <f>SUM(C250:L250)</f>
        <v>0</v>
      </c>
    </row>
    <row r="251" spans="1:25" x14ac:dyDescent="0.2">
      <c r="A251" s="20" t="s">
        <v>81</v>
      </c>
      <c r="B251" s="40">
        <v>0</v>
      </c>
      <c r="C251" s="40">
        <v>260</v>
      </c>
      <c r="D251" s="40">
        <v>715</v>
      </c>
      <c r="E251" s="40">
        <v>1040</v>
      </c>
      <c r="F251" s="40">
        <v>1300</v>
      </c>
      <c r="G251" s="40">
        <v>1300</v>
      </c>
      <c r="H251" s="40">
        <v>1040</v>
      </c>
      <c r="I251" s="40">
        <v>585</v>
      </c>
      <c r="J251" s="40">
        <v>260</v>
      </c>
      <c r="K251" s="40">
        <v>0</v>
      </c>
      <c r="L251" s="40">
        <v>0</v>
      </c>
      <c r="M251" s="40">
        <v>4615</v>
      </c>
      <c r="N251" s="40">
        <v>6500</v>
      </c>
    </row>
    <row r="252" spans="1:25" x14ac:dyDescent="0.2">
      <c r="A252" s="10" t="s">
        <v>82</v>
      </c>
      <c r="B252" s="39">
        <f t="shared" ref="B252:N252" si="36">SUMIF($Y247:$Y251,"&lt;&gt;1",B247:B251)</f>
        <v>0</v>
      </c>
      <c r="C252" s="39">
        <f t="shared" si="36"/>
        <v>173</v>
      </c>
      <c r="D252" s="39">
        <f t="shared" si="36"/>
        <v>642</v>
      </c>
      <c r="E252" s="39">
        <f t="shared" si="36"/>
        <v>958</v>
      </c>
      <c r="F252" s="39">
        <f t="shared" si="36"/>
        <v>1296</v>
      </c>
      <c r="G252" s="39">
        <f t="shared" si="36"/>
        <v>1296</v>
      </c>
      <c r="H252" s="39">
        <f t="shared" si="36"/>
        <v>1036</v>
      </c>
      <c r="I252" s="39">
        <f t="shared" si="36"/>
        <v>581</v>
      </c>
      <c r="J252" s="39">
        <f t="shared" si="36"/>
        <v>256</v>
      </c>
      <c r="K252" s="39">
        <f t="shared" si="36"/>
        <v>-4</v>
      </c>
      <c r="L252" s="39">
        <f t="shared" si="36"/>
        <v>-4</v>
      </c>
      <c r="M252" s="39">
        <f t="shared" si="36"/>
        <v>4365</v>
      </c>
      <c r="N252" s="39">
        <f t="shared" si="36"/>
        <v>6230</v>
      </c>
      <c r="Y252">
        <v>1</v>
      </c>
    </row>
    <row r="253" spans="1:25" x14ac:dyDescent="0.2">
      <c r="A253" s="10" t="s">
        <v>83</v>
      </c>
      <c r="B253" s="17"/>
      <c r="C253" s="17"/>
      <c r="D253" s="17"/>
      <c r="E253" s="17"/>
      <c r="F253" s="17"/>
      <c r="G253" s="17"/>
      <c r="H253" s="17"/>
      <c r="I253" s="17"/>
      <c r="J253" s="17"/>
      <c r="K253" s="17"/>
      <c r="L253" s="17"/>
      <c r="M253" s="17"/>
      <c r="N253" s="17"/>
      <c r="Y253">
        <v>1</v>
      </c>
    </row>
    <row r="254" spans="1:25" x14ac:dyDescent="0.2">
      <c r="A254" s="20" t="s">
        <v>235</v>
      </c>
      <c r="B254" s="39">
        <v>0</v>
      </c>
      <c r="C254" s="39">
        <v>-1962</v>
      </c>
      <c r="D254" s="39">
        <v>-1623</v>
      </c>
      <c r="E254" s="39">
        <v>-1334</v>
      </c>
      <c r="F254" s="39">
        <v>-868</v>
      </c>
      <c r="G254" s="39">
        <v>3</v>
      </c>
      <c r="H254" s="39">
        <v>85</v>
      </c>
      <c r="I254" s="39">
        <v>105</v>
      </c>
      <c r="J254" s="39">
        <v>45</v>
      </c>
      <c r="K254" s="39">
        <v>0</v>
      </c>
      <c r="L254" s="39">
        <v>0</v>
      </c>
      <c r="M254" s="39">
        <v>-5784</v>
      </c>
      <c r="N254" s="39">
        <v>-5549</v>
      </c>
    </row>
    <row r="255" spans="1:25" x14ac:dyDescent="0.2">
      <c r="A255" s="10" t="s">
        <v>84</v>
      </c>
      <c r="B255" s="17"/>
      <c r="C255" s="17"/>
      <c r="D255" s="17"/>
      <c r="E255" s="17"/>
      <c r="F255" s="17"/>
      <c r="G255" s="17"/>
      <c r="H255" s="17"/>
      <c r="I255" s="17"/>
      <c r="J255" s="17"/>
      <c r="K255" s="17"/>
      <c r="L255" s="17"/>
      <c r="M255" s="17"/>
      <c r="N255" s="17"/>
      <c r="Y255">
        <v>1</v>
      </c>
    </row>
    <row r="256" spans="1:25" x14ac:dyDescent="0.2">
      <c r="A256" s="12" t="s">
        <v>156</v>
      </c>
      <c r="B256" s="17"/>
      <c r="C256" s="17"/>
      <c r="D256" s="17"/>
      <c r="E256" s="17"/>
      <c r="F256" s="17"/>
      <c r="G256" s="17"/>
      <c r="H256" s="17"/>
      <c r="I256" s="17"/>
      <c r="J256" s="17"/>
      <c r="K256" s="17"/>
      <c r="L256" s="17"/>
      <c r="M256" s="17"/>
      <c r="N256" s="17"/>
    </row>
    <row r="257" spans="1:25" x14ac:dyDescent="0.2">
      <c r="A257" s="20" t="s">
        <v>213</v>
      </c>
      <c r="B257" s="39">
        <v>0</v>
      </c>
      <c r="C257" s="39">
        <v>15</v>
      </c>
      <c r="D257" s="39">
        <v>-2585</v>
      </c>
      <c r="E257" s="39">
        <v>-2660</v>
      </c>
      <c r="F257" s="39">
        <v>-2698</v>
      </c>
      <c r="G257" s="39">
        <v>-2416</v>
      </c>
      <c r="H257" s="39">
        <v>-3102</v>
      </c>
      <c r="I257" s="39">
        <v>-2871</v>
      </c>
      <c r="J257" s="39">
        <v>-2923</v>
      </c>
      <c r="K257" s="39">
        <v>-3020</v>
      </c>
      <c r="L257" s="39">
        <v>-3105</v>
      </c>
      <c r="M257" s="39">
        <v>-10344</v>
      </c>
      <c r="N257" s="39">
        <v>-25365</v>
      </c>
    </row>
    <row r="258" spans="1:25" x14ac:dyDescent="0.2">
      <c r="A258" s="20" t="s">
        <v>153</v>
      </c>
      <c r="B258" s="40">
        <v>0</v>
      </c>
      <c r="C258" s="40">
        <v>0</v>
      </c>
      <c r="D258" s="40">
        <v>-1524</v>
      </c>
      <c r="E258" s="40">
        <v>-419</v>
      </c>
      <c r="F258" s="40">
        <v>-51</v>
      </c>
      <c r="G258" s="40">
        <v>4624</v>
      </c>
      <c r="H258" s="40">
        <v>-4869</v>
      </c>
      <c r="I258" s="40">
        <v>61</v>
      </c>
      <c r="J258" s="40">
        <v>131</v>
      </c>
      <c r="K258" s="40">
        <v>195</v>
      </c>
      <c r="L258" s="40">
        <v>211</v>
      </c>
      <c r="M258" s="40">
        <v>2630</v>
      </c>
      <c r="N258" s="40">
        <v>-1641</v>
      </c>
    </row>
    <row r="259" spans="1:25" x14ac:dyDescent="0.2">
      <c r="A259" s="12" t="s">
        <v>154</v>
      </c>
      <c r="B259" s="39">
        <f>SUM(B257:B258)</f>
        <v>0</v>
      </c>
      <c r="C259" s="39">
        <f t="shared" ref="C259:N259" si="37">SUM(C257:C258)</f>
        <v>15</v>
      </c>
      <c r="D259" s="39">
        <f t="shared" si="37"/>
        <v>-4109</v>
      </c>
      <c r="E259" s="39">
        <f t="shared" si="37"/>
        <v>-3079</v>
      </c>
      <c r="F259" s="39">
        <f t="shared" si="37"/>
        <v>-2749</v>
      </c>
      <c r="G259" s="39">
        <f t="shared" si="37"/>
        <v>2208</v>
      </c>
      <c r="H259" s="39">
        <f t="shared" si="37"/>
        <v>-7971</v>
      </c>
      <c r="I259" s="39">
        <f t="shared" si="37"/>
        <v>-2810</v>
      </c>
      <c r="J259" s="39">
        <f t="shared" si="37"/>
        <v>-2792</v>
      </c>
      <c r="K259" s="39">
        <f t="shared" si="37"/>
        <v>-2825</v>
      </c>
      <c r="L259" s="39">
        <f t="shared" si="37"/>
        <v>-2894</v>
      </c>
      <c r="M259" s="39">
        <f t="shared" si="37"/>
        <v>-7714</v>
      </c>
      <c r="N259" s="39">
        <f t="shared" si="37"/>
        <v>-27006</v>
      </c>
    </row>
    <row r="260" spans="1:25" x14ac:dyDescent="0.2">
      <c r="A260" s="20" t="s">
        <v>233</v>
      </c>
      <c r="B260" s="39">
        <v>0</v>
      </c>
      <c r="C260" s="39">
        <v>0</v>
      </c>
      <c r="D260" s="39">
        <v>0</v>
      </c>
      <c r="E260" s="39">
        <v>0</v>
      </c>
      <c r="F260" s="39">
        <v>0</v>
      </c>
      <c r="G260" s="39">
        <v>0</v>
      </c>
      <c r="H260" s="39">
        <v>0</v>
      </c>
      <c r="I260" s="39">
        <v>0</v>
      </c>
      <c r="J260" s="39">
        <v>0</v>
      </c>
      <c r="K260" s="39">
        <v>0</v>
      </c>
      <c r="L260" s="39">
        <v>0</v>
      </c>
      <c r="M260" s="39">
        <f>SUM(C260:G260)</f>
        <v>0</v>
      </c>
      <c r="N260" s="39">
        <f>SUM(C260:L260)</f>
        <v>0</v>
      </c>
    </row>
    <row r="261" spans="1:25" x14ac:dyDescent="0.2">
      <c r="A261" s="20" t="s">
        <v>85</v>
      </c>
      <c r="B261" s="39">
        <v>0</v>
      </c>
      <c r="C261" s="39">
        <v>-31</v>
      </c>
      <c r="D261" s="39">
        <v>-24</v>
      </c>
      <c r="E261" s="39">
        <v>-28</v>
      </c>
      <c r="F261" s="39">
        <v>-16</v>
      </c>
      <c r="G261" s="39">
        <v>-17</v>
      </c>
      <c r="H261" s="39">
        <v>-17</v>
      </c>
      <c r="I261" s="39">
        <v>-19</v>
      </c>
      <c r="J261" s="39">
        <v>-19</v>
      </c>
      <c r="K261" s="39">
        <v>-21</v>
      </c>
      <c r="L261" s="39">
        <v>-20</v>
      </c>
      <c r="M261" s="39">
        <v>-116</v>
      </c>
      <c r="N261" s="39">
        <v>-212</v>
      </c>
    </row>
    <row r="262" spans="1:25" x14ac:dyDescent="0.2">
      <c r="A262" s="20" t="s">
        <v>86</v>
      </c>
      <c r="B262" s="39">
        <v>0</v>
      </c>
      <c r="C262" s="39">
        <v>-55</v>
      </c>
      <c r="D262" s="39">
        <v>-119</v>
      </c>
      <c r="E262" s="39">
        <v>-133</v>
      </c>
      <c r="F262" s="39">
        <v>6</v>
      </c>
      <c r="G262" s="39">
        <v>55</v>
      </c>
      <c r="H262" s="39">
        <v>23</v>
      </c>
      <c r="I262" s="39">
        <v>-2</v>
      </c>
      <c r="J262" s="39">
        <v>-28</v>
      </c>
      <c r="K262" s="39">
        <v>-50</v>
      </c>
      <c r="L262" s="39">
        <v>-75</v>
      </c>
      <c r="M262" s="39">
        <v>-246</v>
      </c>
      <c r="N262" s="39">
        <v>-378</v>
      </c>
    </row>
    <row r="263" spans="1:25" x14ac:dyDescent="0.2">
      <c r="A263" s="20" t="s">
        <v>234</v>
      </c>
      <c r="B263" s="39">
        <v>0</v>
      </c>
      <c r="C263" s="39">
        <v>-328</v>
      </c>
      <c r="D263" s="39">
        <v>-211</v>
      </c>
      <c r="E263" s="39">
        <v>-112</v>
      </c>
      <c r="F263" s="39">
        <v>-18</v>
      </c>
      <c r="G263" s="39">
        <v>0</v>
      </c>
      <c r="H263" s="39">
        <v>0</v>
      </c>
      <c r="I263" s="39">
        <v>0</v>
      </c>
      <c r="J263" s="39">
        <v>0</v>
      </c>
      <c r="K263" s="39">
        <v>0</v>
      </c>
      <c r="L263" s="39">
        <v>0</v>
      </c>
      <c r="M263" s="39">
        <v>-669</v>
      </c>
      <c r="N263" s="39">
        <v>-669</v>
      </c>
      <c r="Y263">
        <v>1</v>
      </c>
    </row>
    <row r="264" spans="1:25" ht="14.25" x14ac:dyDescent="0.2">
      <c r="A264" s="20" t="s">
        <v>400</v>
      </c>
      <c r="B264" s="39">
        <v>0</v>
      </c>
      <c r="C264" s="39">
        <v>750</v>
      </c>
      <c r="D264" s="39">
        <v>750</v>
      </c>
      <c r="E264" s="39">
        <v>1338</v>
      </c>
      <c r="F264" s="39">
        <v>1999</v>
      </c>
      <c r="G264" s="39">
        <v>2209</v>
      </c>
      <c r="H264" s="39">
        <v>2408</v>
      </c>
      <c r="I264" s="39">
        <v>2599</v>
      </c>
      <c r="J264" s="39">
        <v>2773</v>
      </c>
      <c r="K264" s="39">
        <v>2936</v>
      </c>
      <c r="L264" s="39">
        <v>3083</v>
      </c>
      <c r="M264" s="39">
        <v>7046</v>
      </c>
      <c r="N264" s="39">
        <v>20845</v>
      </c>
    </row>
    <row r="265" spans="1:25" x14ac:dyDescent="0.2">
      <c r="A265" s="10" t="s">
        <v>157</v>
      </c>
      <c r="B265" s="39"/>
      <c r="C265" s="39"/>
      <c r="D265" s="39"/>
      <c r="E265" s="39"/>
      <c r="F265" s="39"/>
      <c r="G265" s="39"/>
      <c r="H265" s="39"/>
      <c r="I265" s="39"/>
      <c r="J265" s="39"/>
      <c r="K265" s="39"/>
      <c r="L265" s="39"/>
      <c r="M265" s="39"/>
      <c r="N265" s="39"/>
    </row>
    <row r="266" spans="1:25" ht="14.25" x14ac:dyDescent="0.2">
      <c r="A266" s="20" t="s">
        <v>401</v>
      </c>
      <c r="B266" s="39">
        <v>0</v>
      </c>
      <c r="C266" s="39">
        <v>0</v>
      </c>
      <c r="D266" s="39">
        <v>0</v>
      </c>
      <c r="E266" s="39">
        <v>-537</v>
      </c>
      <c r="F266" s="39">
        <v>-944</v>
      </c>
      <c r="G266" s="39">
        <v>-1453</v>
      </c>
      <c r="H266" s="39">
        <v>-775</v>
      </c>
      <c r="I266" s="39">
        <v>-991</v>
      </c>
      <c r="J266" s="39">
        <v>-1217</v>
      </c>
      <c r="K266" s="39">
        <v>-1487</v>
      </c>
      <c r="L266" s="39">
        <v>-138</v>
      </c>
      <c r="M266" s="39">
        <v>-2934</v>
      </c>
      <c r="N266" s="39">
        <v>-7542</v>
      </c>
    </row>
    <row r="267" spans="1:25" ht="14.25" x14ac:dyDescent="0.2">
      <c r="A267" s="20" t="s">
        <v>402</v>
      </c>
      <c r="B267" s="40">
        <v>0</v>
      </c>
      <c r="C267" s="40">
        <v>-111</v>
      </c>
      <c r="D267" s="40">
        <v>-234</v>
      </c>
      <c r="E267" s="40">
        <v>-268</v>
      </c>
      <c r="F267" s="40">
        <v>-269</v>
      </c>
      <c r="G267" s="40">
        <v>-277</v>
      </c>
      <c r="H267" s="40">
        <v>-317</v>
      </c>
      <c r="I267" s="40">
        <v>-277</v>
      </c>
      <c r="J267" s="40">
        <v>-235</v>
      </c>
      <c r="K267" s="40">
        <v>-310</v>
      </c>
      <c r="L267" s="40">
        <v>-238</v>
      </c>
      <c r="M267" s="40">
        <v>-1159</v>
      </c>
      <c r="N267" s="40">
        <v>-2536</v>
      </c>
      <c r="Y267">
        <v>1</v>
      </c>
    </row>
    <row r="268" spans="1:25" x14ac:dyDescent="0.2">
      <c r="A268" s="12" t="s">
        <v>155</v>
      </c>
      <c r="B268" s="40">
        <f>SUM(B266:B267)</f>
        <v>0</v>
      </c>
      <c r="C268" s="40">
        <f t="shared" ref="C268:N268" si="38">SUM(C266:C267)</f>
        <v>-111</v>
      </c>
      <c r="D268" s="40">
        <f t="shared" si="38"/>
        <v>-234</v>
      </c>
      <c r="E268" s="40">
        <f t="shared" si="38"/>
        <v>-805</v>
      </c>
      <c r="F268" s="40">
        <f t="shared" si="38"/>
        <v>-1213</v>
      </c>
      <c r="G268" s="40">
        <f t="shared" si="38"/>
        <v>-1730</v>
      </c>
      <c r="H268" s="40">
        <f t="shared" si="38"/>
        <v>-1092</v>
      </c>
      <c r="I268" s="40">
        <f t="shared" si="38"/>
        <v>-1268</v>
      </c>
      <c r="J268" s="40">
        <f t="shared" si="38"/>
        <v>-1452</v>
      </c>
      <c r="K268" s="40">
        <f t="shared" si="38"/>
        <v>-1797</v>
      </c>
      <c r="L268" s="40">
        <f t="shared" si="38"/>
        <v>-376</v>
      </c>
      <c r="M268" s="40">
        <f t="shared" si="38"/>
        <v>-4093</v>
      </c>
      <c r="N268" s="40">
        <f t="shared" si="38"/>
        <v>-10078</v>
      </c>
    </row>
    <row r="269" spans="1:25" x14ac:dyDescent="0.2">
      <c r="A269" s="10" t="s">
        <v>87</v>
      </c>
      <c r="B269" s="39">
        <f>SUM(B259:B264, B268)</f>
        <v>0</v>
      </c>
      <c r="C269" s="39">
        <f t="shared" ref="C269:N269" si="39">SUM(C259:C264, C268)</f>
        <v>240</v>
      </c>
      <c r="D269" s="39">
        <f t="shared" si="39"/>
        <v>-3947</v>
      </c>
      <c r="E269" s="39">
        <f t="shared" si="39"/>
        <v>-2819</v>
      </c>
      <c r="F269" s="39">
        <f t="shared" si="39"/>
        <v>-1991</v>
      </c>
      <c r="G269" s="39">
        <f t="shared" si="39"/>
        <v>2725</v>
      </c>
      <c r="H269" s="39">
        <f t="shared" si="39"/>
        <v>-6649</v>
      </c>
      <c r="I269" s="39">
        <f t="shared" si="39"/>
        <v>-1500</v>
      </c>
      <c r="J269" s="39">
        <f t="shared" si="39"/>
        <v>-1518</v>
      </c>
      <c r="K269" s="39">
        <f t="shared" si="39"/>
        <v>-1757</v>
      </c>
      <c r="L269" s="39">
        <f t="shared" si="39"/>
        <v>-282</v>
      </c>
      <c r="M269" s="39">
        <f t="shared" si="39"/>
        <v>-5792</v>
      </c>
      <c r="N269" s="39">
        <f t="shared" si="39"/>
        <v>-17498</v>
      </c>
      <c r="Y269">
        <v>1</v>
      </c>
    </row>
    <row r="270" spans="1:25" s="18" customFormat="1" x14ac:dyDescent="0.2">
      <c r="A270" s="10" t="s">
        <v>137</v>
      </c>
      <c r="B270" s="39"/>
      <c r="C270" s="39"/>
      <c r="D270" s="39"/>
      <c r="E270" s="39"/>
      <c r="F270" s="39"/>
      <c r="G270" s="39"/>
      <c r="H270" s="39"/>
      <c r="I270" s="39"/>
      <c r="J270" s="39"/>
      <c r="K270" s="39"/>
      <c r="L270" s="39"/>
      <c r="M270" s="39"/>
      <c r="N270" s="39"/>
      <c r="O270"/>
      <c r="P270" s="14"/>
    </row>
    <row r="271" spans="1:25" s="18" customFormat="1" x14ac:dyDescent="0.2">
      <c r="A271" s="20" t="s">
        <v>244</v>
      </c>
      <c r="B271" s="39">
        <v>0</v>
      </c>
      <c r="C271" s="39">
        <v>945</v>
      </c>
      <c r="D271" s="39">
        <v>2676</v>
      </c>
      <c r="E271" s="39">
        <v>4078</v>
      </c>
      <c r="F271" s="39">
        <v>5342</v>
      </c>
      <c r="G271" s="39">
        <v>6651</v>
      </c>
      <c r="H271" s="39">
        <v>8052</v>
      </c>
      <c r="I271" s="39">
        <v>9513</v>
      </c>
      <c r="J271" s="39">
        <v>11076</v>
      </c>
      <c r="K271" s="39">
        <v>12708</v>
      </c>
      <c r="L271" s="39">
        <v>14403</v>
      </c>
      <c r="M271" s="39">
        <v>19692</v>
      </c>
      <c r="N271" s="39">
        <v>75444</v>
      </c>
      <c r="O271"/>
      <c r="P271"/>
    </row>
    <row r="272" spans="1:25" x14ac:dyDescent="0.2">
      <c r="A272" s="10" t="s">
        <v>88</v>
      </c>
      <c r="B272" s="17"/>
      <c r="C272" s="17"/>
      <c r="D272" s="17"/>
      <c r="E272" s="17"/>
      <c r="F272" s="17"/>
      <c r="G272" s="17"/>
      <c r="H272" s="17"/>
      <c r="I272" s="17"/>
      <c r="J272" s="17"/>
      <c r="K272" s="17"/>
      <c r="L272" s="17"/>
      <c r="M272" s="17"/>
      <c r="N272" s="17"/>
      <c r="Y272">
        <v>1</v>
      </c>
    </row>
    <row r="273" spans="1:16" x14ac:dyDescent="0.2">
      <c r="A273" s="20" t="s">
        <v>236</v>
      </c>
      <c r="B273" s="39">
        <v>0</v>
      </c>
      <c r="C273" s="39">
        <v>-202</v>
      </c>
      <c r="D273" s="39">
        <v>-1053</v>
      </c>
      <c r="E273" s="39">
        <v>-2250</v>
      </c>
      <c r="F273" s="39">
        <v>-3588</v>
      </c>
      <c r="G273" s="39">
        <v>-4644</v>
      </c>
      <c r="H273" s="39">
        <v>-5291</v>
      </c>
      <c r="I273" s="39">
        <v>-5123</v>
      </c>
      <c r="J273" s="39">
        <v>-4587</v>
      </c>
      <c r="K273" s="39">
        <v>-4075</v>
      </c>
      <c r="L273" s="39">
        <v>-3625</v>
      </c>
      <c r="M273" s="39">
        <v>-11737</v>
      </c>
      <c r="N273" s="39">
        <v>-34438</v>
      </c>
    </row>
    <row r="274" spans="1:16" ht="14.25" x14ac:dyDescent="0.2">
      <c r="A274" s="20" t="s">
        <v>403</v>
      </c>
      <c r="B274" s="39">
        <v>0</v>
      </c>
      <c r="C274" s="39">
        <v>0</v>
      </c>
      <c r="D274" s="39">
        <v>41</v>
      </c>
      <c r="E274" s="39">
        <v>-11</v>
      </c>
      <c r="F274" s="39">
        <v>-18</v>
      </c>
      <c r="G274" s="39">
        <v>-18</v>
      </c>
      <c r="H274" s="39">
        <v>-18</v>
      </c>
      <c r="I274" s="39">
        <v>-18</v>
      </c>
      <c r="J274" s="39">
        <v>-18</v>
      </c>
      <c r="K274" s="39">
        <v>-18</v>
      </c>
      <c r="L274" s="39">
        <v>-18</v>
      </c>
      <c r="M274" s="39">
        <v>-6</v>
      </c>
      <c r="N274" s="39">
        <v>-96</v>
      </c>
    </row>
    <row r="275" spans="1:16" x14ac:dyDescent="0.2">
      <c r="A275" s="25" t="s">
        <v>297</v>
      </c>
      <c r="B275" s="17"/>
      <c r="C275" s="17"/>
      <c r="D275" s="17"/>
      <c r="E275" s="17"/>
      <c r="F275" s="17"/>
      <c r="G275" s="17"/>
      <c r="H275" s="17"/>
      <c r="I275" s="17"/>
      <c r="J275" s="17"/>
      <c r="K275" s="17"/>
      <c r="L275" s="17"/>
      <c r="M275" s="17"/>
      <c r="N275" s="17"/>
    </row>
    <row r="276" spans="1:16" x14ac:dyDescent="0.2">
      <c r="A276" s="20" t="s">
        <v>150</v>
      </c>
      <c r="B276" s="39">
        <v>0</v>
      </c>
      <c r="C276" s="39">
        <v>-6</v>
      </c>
      <c r="D276" s="39">
        <v>-6</v>
      </c>
      <c r="E276" s="39">
        <v>-6</v>
      </c>
      <c r="F276" s="39">
        <v>-6</v>
      </c>
      <c r="G276" s="39">
        <v>-6</v>
      </c>
      <c r="H276" s="39">
        <v>-6</v>
      </c>
      <c r="I276" s="39">
        <v>-6</v>
      </c>
      <c r="J276" s="39">
        <v>-6</v>
      </c>
      <c r="K276" s="39">
        <v>-7</v>
      </c>
      <c r="L276" s="39">
        <v>-7</v>
      </c>
      <c r="M276" s="39">
        <v>-30</v>
      </c>
      <c r="N276" s="39">
        <v>-62</v>
      </c>
    </row>
    <row r="277" spans="1:16" x14ac:dyDescent="0.2">
      <c r="A277" s="20" t="s">
        <v>171</v>
      </c>
      <c r="B277" s="39">
        <v>0</v>
      </c>
      <c r="C277" s="39">
        <v>-96</v>
      </c>
      <c r="D277" s="39">
        <v>-96</v>
      </c>
      <c r="E277" s="39">
        <v>-96</v>
      </c>
      <c r="F277" s="39">
        <v>-96</v>
      </c>
      <c r="G277" s="39">
        <v>-96</v>
      </c>
      <c r="H277" s="39">
        <v>-96</v>
      </c>
      <c r="I277" s="39">
        <v>-96</v>
      </c>
      <c r="J277" s="39">
        <v>-96</v>
      </c>
      <c r="K277" s="39">
        <v>-96</v>
      </c>
      <c r="L277" s="39">
        <v>-96</v>
      </c>
      <c r="M277" s="39">
        <v>-480</v>
      </c>
      <c r="N277" s="39">
        <v>-960</v>
      </c>
    </row>
    <row r="278" spans="1:16" ht="14.25" x14ac:dyDescent="0.2">
      <c r="A278" s="20" t="s">
        <v>404</v>
      </c>
      <c r="B278" s="39">
        <v>0</v>
      </c>
      <c r="C278" s="39">
        <v>16</v>
      </c>
      <c r="D278" s="39">
        <v>22</v>
      </c>
      <c r="E278" s="39">
        <v>22</v>
      </c>
      <c r="F278" s="39">
        <v>22</v>
      </c>
      <c r="G278" s="39">
        <v>22</v>
      </c>
      <c r="H278" s="39">
        <v>22</v>
      </c>
      <c r="I278" s="39">
        <v>22</v>
      </c>
      <c r="J278" s="39">
        <v>22</v>
      </c>
      <c r="K278" s="39">
        <v>22</v>
      </c>
      <c r="L278" s="39">
        <v>22</v>
      </c>
      <c r="M278" s="39">
        <v>104</v>
      </c>
      <c r="N278" s="39">
        <v>214</v>
      </c>
    </row>
    <row r="279" spans="1:16" ht="14.25" x14ac:dyDescent="0.2">
      <c r="A279" s="20" t="s">
        <v>405</v>
      </c>
      <c r="B279" s="39">
        <v>0</v>
      </c>
      <c r="C279" s="39">
        <v>0</v>
      </c>
      <c r="D279" s="39">
        <v>0</v>
      </c>
      <c r="E279" s="39">
        <v>0</v>
      </c>
      <c r="F279" s="39">
        <v>0</v>
      </c>
      <c r="G279" s="39">
        <v>0</v>
      </c>
      <c r="H279" s="39">
        <v>0</v>
      </c>
      <c r="I279" s="39">
        <v>0</v>
      </c>
      <c r="J279" s="39">
        <v>0</v>
      </c>
      <c r="K279" s="39">
        <v>0</v>
      </c>
      <c r="L279" s="39">
        <v>0</v>
      </c>
      <c r="M279" s="39">
        <f>SUM(C279:G279)</f>
        <v>0</v>
      </c>
      <c r="N279" s="39">
        <f>SUM(C279:L279)</f>
        <v>0</v>
      </c>
    </row>
    <row r="280" spans="1:16" x14ac:dyDescent="0.2">
      <c r="A280" s="20" t="s">
        <v>298</v>
      </c>
      <c r="B280" s="39">
        <f t="shared" ref="B280:N280" si="40">SUM(B276:B279)</f>
        <v>0</v>
      </c>
      <c r="C280" s="39">
        <f t="shared" si="40"/>
        <v>-86</v>
      </c>
      <c r="D280" s="39">
        <f t="shared" si="40"/>
        <v>-80</v>
      </c>
      <c r="E280" s="39">
        <f t="shared" si="40"/>
        <v>-80</v>
      </c>
      <c r="F280" s="39">
        <f t="shared" si="40"/>
        <v>-80</v>
      </c>
      <c r="G280" s="39">
        <f t="shared" si="40"/>
        <v>-80</v>
      </c>
      <c r="H280" s="39">
        <f t="shared" si="40"/>
        <v>-80</v>
      </c>
      <c r="I280" s="39">
        <f t="shared" si="40"/>
        <v>-80</v>
      </c>
      <c r="J280" s="39">
        <f t="shared" si="40"/>
        <v>-80</v>
      </c>
      <c r="K280" s="39">
        <f t="shared" si="40"/>
        <v>-81</v>
      </c>
      <c r="L280" s="39">
        <f t="shared" si="40"/>
        <v>-81</v>
      </c>
      <c r="M280" s="39">
        <f t="shared" si="40"/>
        <v>-406</v>
      </c>
      <c r="N280" s="39">
        <f t="shared" si="40"/>
        <v>-808</v>
      </c>
    </row>
    <row r="281" spans="1:16" ht="14.25" x14ac:dyDescent="0.2">
      <c r="A281" s="29" t="s">
        <v>299</v>
      </c>
      <c r="B281" s="17"/>
      <c r="C281" s="17"/>
      <c r="D281" s="17"/>
      <c r="E281" s="17"/>
      <c r="F281" s="17"/>
      <c r="G281" s="17"/>
      <c r="H281" s="17"/>
      <c r="I281" s="17"/>
      <c r="J281" s="17"/>
      <c r="K281" s="17"/>
      <c r="L281" s="17"/>
      <c r="M281" s="17"/>
      <c r="N281" s="17"/>
    </row>
    <row r="282" spans="1:16" ht="14.25" x14ac:dyDescent="0.2">
      <c r="A282" s="20" t="s">
        <v>406</v>
      </c>
      <c r="B282" s="39">
        <v>0</v>
      </c>
      <c r="C282" s="39">
        <v>-264</v>
      </c>
      <c r="D282" s="39">
        <v>-542</v>
      </c>
      <c r="E282" s="39">
        <v>-3106</v>
      </c>
      <c r="F282" s="39">
        <v>-5158</v>
      </c>
      <c r="G282" s="39">
        <v>-7356</v>
      </c>
      <c r="H282" s="39">
        <v>-9682</v>
      </c>
      <c r="I282" s="39">
        <v>-12005</v>
      </c>
      <c r="J282" s="39">
        <v>-12974</v>
      </c>
      <c r="K282" s="39">
        <v>-13813</v>
      </c>
      <c r="L282" s="39">
        <v>-14495</v>
      </c>
      <c r="M282" s="39">
        <v>-16426</v>
      </c>
      <c r="N282" s="39">
        <v>-79395</v>
      </c>
      <c r="P282" s="14"/>
    </row>
    <row r="283" spans="1:16" s="21" customFormat="1" x14ac:dyDescent="0.2">
      <c r="A283" s="34" t="s">
        <v>224</v>
      </c>
      <c r="B283" s="41">
        <v>0</v>
      </c>
      <c r="C283" s="41">
        <v>353</v>
      </c>
      <c r="D283" s="41">
        <v>757</v>
      </c>
      <c r="E283" s="41">
        <v>1110</v>
      </c>
      <c r="F283" s="41">
        <v>1459</v>
      </c>
      <c r="G283" s="41">
        <v>1810</v>
      </c>
      <c r="H283" s="41">
        <v>1948</v>
      </c>
      <c r="I283" s="41">
        <v>1971</v>
      </c>
      <c r="J283" s="41">
        <v>1983</v>
      </c>
      <c r="K283" s="41">
        <v>1992</v>
      </c>
      <c r="L283" s="41">
        <v>2002</v>
      </c>
      <c r="M283" s="41">
        <v>5489</v>
      </c>
      <c r="N283" s="41">
        <v>15385</v>
      </c>
    </row>
    <row r="284" spans="1:16" ht="14.25" x14ac:dyDescent="0.2">
      <c r="A284" s="20" t="s">
        <v>407</v>
      </c>
      <c r="B284" s="39">
        <v>0</v>
      </c>
      <c r="C284" s="39">
        <v>-5</v>
      </c>
      <c r="D284" s="39">
        <v>-23</v>
      </c>
      <c r="E284" s="39">
        <v>-39</v>
      </c>
      <c r="F284" s="39">
        <v>-43</v>
      </c>
      <c r="G284" s="39">
        <v>-48</v>
      </c>
      <c r="H284" s="39">
        <v>-53</v>
      </c>
      <c r="I284" s="39">
        <v>-58</v>
      </c>
      <c r="J284" s="39">
        <v>-63</v>
      </c>
      <c r="K284" s="39">
        <v>-70</v>
      </c>
      <c r="L284" s="39">
        <v>-77</v>
      </c>
      <c r="M284" s="39">
        <v>-158</v>
      </c>
      <c r="N284" s="39">
        <v>-479</v>
      </c>
    </row>
    <row r="285" spans="1:16" ht="14.25" x14ac:dyDescent="0.2">
      <c r="A285" s="20" t="s">
        <v>408</v>
      </c>
      <c r="B285" s="39">
        <v>0</v>
      </c>
      <c r="C285" s="39">
        <v>-1048</v>
      </c>
      <c r="D285" s="39">
        <v>-1551</v>
      </c>
      <c r="E285" s="39">
        <v>-1599</v>
      </c>
      <c r="F285" s="39">
        <v>-1657</v>
      </c>
      <c r="G285" s="39">
        <v>-1709</v>
      </c>
      <c r="H285" s="39">
        <v>-1763</v>
      </c>
      <c r="I285" s="39">
        <v>-1830</v>
      </c>
      <c r="J285" s="39">
        <v>-1902</v>
      </c>
      <c r="K285" s="39">
        <v>-1979</v>
      </c>
      <c r="L285" s="39">
        <v>-2073</v>
      </c>
      <c r="M285" s="39">
        <v>-7564</v>
      </c>
      <c r="N285" s="39">
        <v>-17111</v>
      </c>
    </row>
    <row r="286" spans="1:16" x14ac:dyDescent="0.2">
      <c r="A286" s="20" t="s">
        <v>300</v>
      </c>
      <c r="B286" s="39">
        <f t="shared" ref="B286:N286" si="41">SUM(B282:B285)</f>
        <v>0</v>
      </c>
      <c r="C286" s="39">
        <f t="shared" si="41"/>
        <v>-964</v>
      </c>
      <c r="D286" s="39">
        <f t="shared" si="41"/>
        <v>-1359</v>
      </c>
      <c r="E286" s="39">
        <f t="shared" si="41"/>
        <v>-3634</v>
      </c>
      <c r="F286" s="39">
        <f t="shared" si="41"/>
        <v>-5399</v>
      </c>
      <c r="G286" s="39">
        <f t="shared" si="41"/>
        <v>-7303</v>
      </c>
      <c r="H286" s="39">
        <f t="shared" si="41"/>
        <v>-9550</v>
      </c>
      <c r="I286" s="39">
        <f t="shared" si="41"/>
        <v>-11922</v>
      </c>
      <c r="J286" s="39">
        <f t="shared" si="41"/>
        <v>-12956</v>
      </c>
      <c r="K286" s="39">
        <f t="shared" si="41"/>
        <v>-13870</v>
      </c>
      <c r="L286" s="39">
        <f t="shared" si="41"/>
        <v>-14643</v>
      </c>
      <c r="M286" s="39">
        <f t="shared" si="41"/>
        <v>-18659</v>
      </c>
      <c r="N286" s="39">
        <f t="shared" si="41"/>
        <v>-81600</v>
      </c>
    </row>
    <row r="287" spans="1:16" x14ac:dyDescent="0.2">
      <c r="A287" s="12" t="s">
        <v>248</v>
      </c>
      <c r="B287" s="17"/>
      <c r="C287" s="17"/>
      <c r="D287" s="17"/>
      <c r="E287" s="17"/>
      <c r="F287" s="17"/>
      <c r="G287" s="17"/>
      <c r="H287" s="17"/>
      <c r="I287" s="17"/>
      <c r="J287" s="17"/>
      <c r="K287" s="17"/>
      <c r="L287" s="17"/>
      <c r="M287" s="17"/>
      <c r="N287" s="17"/>
    </row>
    <row r="288" spans="1:16" ht="14.25" x14ac:dyDescent="0.2">
      <c r="A288" s="20" t="s">
        <v>409</v>
      </c>
      <c r="B288" s="39">
        <v>0</v>
      </c>
      <c r="C288" s="39">
        <v>-136</v>
      </c>
      <c r="D288" s="39">
        <v>-476</v>
      </c>
      <c r="E288" s="39">
        <v>-401</v>
      </c>
      <c r="F288" s="39">
        <v>-326</v>
      </c>
      <c r="G288" s="39">
        <v>-263</v>
      </c>
      <c r="H288" s="39">
        <v>-245</v>
      </c>
      <c r="I288" s="39">
        <v>-238</v>
      </c>
      <c r="J288" s="39">
        <v>-195</v>
      </c>
      <c r="K288" s="39">
        <v>-154</v>
      </c>
      <c r="L288" s="39">
        <v>-143</v>
      </c>
      <c r="M288" s="39">
        <v>-1602</v>
      </c>
      <c r="N288" s="39">
        <v>-2577</v>
      </c>
    </row>
    <row r="289" spans="1:25" ht="14.25" x14ac:dyDescent="0.2">
      <c r="A289" s="20" t="s">
        <v>410</v>
      </c>
      <c r="B289" s="39">
        <v>0</v>
      </c>
      <c r="C289" s="39">
        <v>-2</v>
      </c>
      <c r="D289" s="39">
        <v>-7</v>
      </c>
      <c r="E289" s="39">
        <v>-7</v>
      </c>
      <c r="F289" s="39">
        <v>-6</v>
      </c>
      <c r="G289" s="39">
        <v>-6</v>
      </c>
      <c r="H289" s="39">
        <v>-5</v>
      </c>
      <c r="I289" s="39">
        <v>-5</v>
      </c>
      <c r="J289" s="39">
        <v>-5</v>
      </c>
      <c r="K289" s="39">
        <v>-4</v>
      </c>
      <c r="L289" s="39">
        <v>-4</v>
      </c>
      <c r="M289" s="39">
        <v>-28</v>
      </c>
      <c r="N289" s="39">
        <v>-51</v>
      </c>
    </row>
    <row r="290" spans="1:25" ht="14.25" x14ac:dyDescent="0.2">
      <c r="A290" s="20" t="s">
        <v>411</v>
      </c>
      <c r="B290" s="39">
        <v>0</v>
      </c>
      <c r="C290" s="39">
        <v>-111</v>
      </c>
      <c r="D290" s="39">
        <v>-348</v>
      </c>
      <c r="E290" s="39">
        <v>-526</v>
      </c>
      <c r="F290" s="39">
        <v>-594</v>
      </c>
      <c r="G290" s="39">
        <v>-637</v>
      </c>
      <c r="H290" s="39">
        <v>-653</v>
      </c>
      <c r="I290" s="39">
        <v>-606</v>
      </c>
      <c r="J290" s="39">
        <v>-527</v>
      </c>
      <c r="K290" s="39">
        <v>-440</v>
      </c>
      <c r="L290" s="39">
        <v>-343</v>
      </c>
      <c r="M290" s="39">
        <v>-2216</v>
      </c>
      <c r="N290" s="39">
        <v>-4785</v>
      </c>
    </row>
    <row r="291" spans="1:25" ht="14.25" x14ac:dyDescent="0.2">
      <c r="A291" s="20" t="s">
        <v>412</v>
      </c>
      <c r="B291" s="39">
        <v>36</v>
      </c>
      <c r="C291" s="39">
        <v>39</v>
      </c>
      <c r="D291" s="39">
        <v>-125</v>
      </c>
      <c r="E291" s="39">
        <v>-643</v>
      </c>
      <c r="F291" s="39">
        <v>-872</v>
      </c>
      <c r="G291" s="39">
        <v>-1092</v>
      </c>
      <c r="H291" s="39">
        <v>-1143</v>
      </c>
      <c r="I291" s="39">
        <v>-1099</v>
      </c>
      <c r="J291" s="39">
        <v>-1012</v>
      </c>
      <c r="K291" s="39">
        <v>-927</v>
      </c>
      <c r="L291" s="39">
        <v>-880</v>
      </c>
      <c r="M291" s="39">
        <v>-2693</v>
      </c>
      <c r="N291" s="39">
        <v>-7754</v>
      </c>
    </row>
    <row r="292" spans="1:25" ht="14.25" x14ac:dyDescent="0.2">
      <c r="A292" s="20" t="s">
        <v>413</v>
      </c>
      <c r="B292" s="40">
        <v>0</v>
      </c>
      <c r="C292" s="40">
        <v>-955</v>
      </c>
      <c r="D292" s="40">
        <v>-273</v>
      </c>
      <c r="E292" s="40">
        <v>-68</v>
      </c>
      <c r="F292" s="40">
        <v>0</v>
      </c>
      <c r="G292" s="40">
        <v>0</v>
      </c>
      <c r="H292" s="40">
        <v>0</v>
      </c>
      <c r="I292" s="40">
        <v>0</v>
      </c>
      <c r="J292" s="40">
        <v>0</v>
      </c>
      <c r="K292" s="40">
        <v>0</v>
      </c>
      <c r="L292" s="40">
        <v>0</v>
      </c>
      <c r="M292" s="40">
        <v>-1296</v>
      </c>
      <c r="N292" s="40">
        <v>-1296</v>
      </c>
    </row>
    <row r="293" spans="1:25" x14ac:dyDescent="0.2">
      <c r="A293" s="20" t="s">
        <v>249</v>
      </c>
      <c r="B293" s="39">
        <f t="shared" ref="B293:N293" si="42">SUM(B288:B292)</f>
        <v>36</v>
      </c>
      <c r="C293" s="39">
        <f t="shared" si="42"/>
        <v>-1165</v>
      </c>
      <c r="D293" s="39">
        <f t="shared" si="42"/>
        <v>-1229</v>
      </c>
      <c r="E293" s="39">
        <f t="shared" si="42"/>
        <v>-1645</v>
      </c>
      <c r="F293" s="39">
        <f t="shared" si="42"/>
        <v>-1798</v>
      </c>
      <c r="G293" s="39">
        <f t="shared" si="42"/>
        <v>-1998</v>
      </c>
      <c r="H293" s="39">
        <f t="shared" si="42"/>
        <v>-2046</v>
      </c>
      <c r="I293" s="39">
        <f t="shared" si="42"/>
        <v>-1948</v>
      </c>
      <c r="J293" s="39">
        <f t="shared" si="42"/>
        <v>-1739</v>
      </c>
      <c r="K293" s="39">
        <f t="shared" si="42"/>
        <v>-1525</v>
      </c>
      <c r="L293" s="39">
        <f t="shared" si="42"/>
        <v>-1370</v>
      </c>
      <c r="M293" s="39">
        <f t="shared" si="42"/>
        <v>-7835</v>
      </c>
      <c r="N293" s="39">
        <f t="shared" si="42"/>
        <v>-16463</v>
      </c>
    </row>
    <row r="294" spans="1:25" ht="14.25" x14ac:dyDescent="0.2">
      <c r="A294" s="20" t="s">
        <v>414</v>
      </c>
      <c r="B294" s="40">
        <v>0</v>
      </c>
      <c r="C294" s="40">
        <v>0</v>
      </c>
      <c r="D294" s="40">
        <v>0</v>
      </c>
      <c r="E294" s="40">
        <v>0</v>
      </c>
      <c r="F294" s="40">
        <v>0</v>
      </c>
      <c r="G294" s="40">
        <v>0</v>
      </c>
      <c r="H294" s="40">
        <v>0</v>
      </c>
      <c r="I294" s="40">
        <v>0</v>
      </c>
      <c r="J294" s="40">
        <v>0</v>
      </c>
      <c r="K294" s="40">
        <v>0</v>
      </c>
      <c r="L294" s="40">
        <v>0</v>
      </c>
      <c r="M294" s="40">
        <f>SUM(C294:G294)</f>
        <v>0</v>
      </c>
      <c r="N294" s="40">
        <f>SUM(C294:L294)</f>
        <v>0</v>
      </c>
    </row>
    <row r="295" spans="1:25" x14ac:dyDescent="0.2">
      <c r="A295" s="10" t="s">
        <v>89</v>
      </c>
      <c r="B295" s="39">
        <f t="shared" ref="B295:N295" si="43">SUM(B273:B274,B280,B286,B293,B294)</f>
        <v>36</v>
      </c>
      <c r="C295" s="39">
        <f t="shared" si="43"/>
        <v>-2417</v>
      </c>
      <c r="D295" s="39">
        <f t="shared" si="43"/>
        <v>-3680</v>
      </c>
      <c r="E295" s="39">
        <f t="shared" si="43"/>
        <v>-7620</v>
      </c>
      <c r="F295" s="39">
        <f t="shared" si="43"/>
        <v>-10883</v>
      </c>
      <c r="G295" s="39">
        <f t="shared" si="43"/>
        <v>-14043</v>
      </c>
      <c r="H295" s="39">
        <f t="shared" si="43"/>
        <v>-16985</v>
      </c>
      <c r="I295" s="39">
        <f t="shared" si="43"/>
        <v>-19091</v>
      </c>
      <c r="J295" s="39">
        <f t="shared" si="43"/>
        <v>-19380</v>
      </c>
      <c r="K295" s="39">
        <f t="shared" si="43"/>
        <v>-19569</v>
      </c>
      <c r="L295" s="39">
        <f t="shared" si="43"/>
        <v>-19737</v>
      </c>
      <c r="M295" s="39">
        <f t="shared" si="43"/>
        <v>-38643</v>
      </c>
      <c r="N295" s="39">
        <f t="shared" si="43"/>
        <v>-133405</v>
      </c>
      <c r="Y295">
        <v>1</v>
      </c>
    </row>
    <row r="296" spans="1:25" x14ac:dyDescent="0.2">
      <c r="A296" s="10" t="s">
        <v>241</v>
      </c>
      <c r="B296" s="17"/>
      <c r="C296" s="17"/>
      <c r="D296" s="17"/>
      <c r="E296" s="17"/>
      <c r="F296" s="17"/>
      <c r="G296" s="17"/>
      <c r="H296" s="17"/>
      <c r="I296" s="17"/>
      <c r="J296" s="17"/>
      <c r="K296" s="17"/>
      <c r="L296" s="17"/>
      <c r="M296" s="17"/>
      <c r="N296" s="17"/>
      <c r="Y296">
        <v>1</v>
      </c>
    </row>
    <row r="297" spans="1:25" x14ac:dyDescent="0.2">
      <c r="A297" s="20" t="s">
        <v>90</v>
      </c>
      <c r="B297" s="39">
        <v>0</v>
      </c>
      <c r="C297" s="39">
        <v>2</v>
      </c>
      <c r="D297" s="39">
        <v>2</v>
      </c>
      <c r="E297" s="39">
        <v>6</v>
      </c>
      <c r="F297" s="39">
        <v>2</v>
      </c>
      <c r="G297" s="39">
        <v>3</v>
      </c>
      <c r="H297" s="39">
        <v>3</v>
      </c>
      <c r="I297" s="39">
        <v>11</v>
      </c>
      <c r="J297" s="39">
        <v>2</v>
      </c>
      <c r="K297" s="39">
        <v>5</v>
      </c>
      <c r="L297" s="39">
        <v>6</v>
      </c>
      <c r="M297" s="39">
        <v>15</v>
      </c>
      <c r="N297" s="39">
        <v>42</v>
      </c>
    </row>
    <row r="298" spans="1:25" x14ac:dyDescent="0.2">
      <c r="A298" s="20" t="s">
        <v>91</v>
      </c>
      <c r="B298" s="39">
        <v>0</v>
      </c>
      <c r="C298" s="39">
        <v>-41</v>
      </c>
      <c r="D298" s="39">
        <v>-78</v>
      </c>
      <c r="E298" s="39">
        <v>-128</v>
      </c>
      <c r="F298" s="39">
        <v>-188</v>
      </c>
      <c r="G298" s="39">
        <v>-256</v>
      </c>
      <c r="H298" s="39">
        <v>-282</v>
      </c>
      <c r="I298" s="39">
        <v>-292</v>
      </c>
      <c r="J298" s="39">
        <v>-316</v>
      </c>
      <c r="K298" s="39">
        <v>-326</v>
      </c>
      <c r="L298" s="39">
        <v>-345</v>
      </c>
      <c r="M298" s="39">
        <v>-691</v>
      </c>
      <c r="N298" s="39">
        <v>-2252</v>
      </c>
    </row>
    <row r="299" spans="1:25" x14ac:dyDescent="0.2">
      <c r="A299" s="20" t="s">
        <v>240</v>
      </c>
      <c r="B299" s="39">
        <v>0</v>
      </c>
      <c r="C299" s="39">
        <v>-752</v>
      </c>
      <c r="D299" s="39">
        <v>-840</v>
      </c>
      <c r="E299" s="39">
        <v>-930</v>
      </c>
      <c r="F299" s="39">
        <v>-1022</v>
      </c>
      <c r="G299" s="39">
        <v>-1116</v>
      </c>
      <c r="H299" s="39">
        <v>-1212</v>
      </c>
      <c r="I299" s="39">
        <v>-1310</v>
      </c>
      <c r="J299" s="39">
        <v>-1409</v>
      </c>
      <c r="K299" s="39">
        <v>-1665</v>
      </c>
      <c r="L299" s="39">
        <v>-1425</v>
      </c>
      <c r="M299" s="39">
        <v>-4660</v>
      </c>
      <c r="N299" s="39">
        <v>-11681</v>
      </c>
    </row>
    <row r="300" spans="1:25" x14ac:dyDescent="0.2">
      <c r="A300" s="20" t="s">
        <v>214</v>
      </c>
      <c r="B300" s="39">
        <v>0</v>
      </c>
      <c r="C300" s="39">
        <v>108</v>
      </c>
      <c r="D300" s="39">
        <v>91</v>
      </c>
      <c r="E300" s="39">
        <v>77</v>
      </c>
      <c r="F300" s="39">
        <v>65</v>
      </c>
      <c r="G300" s="39">
        <v>56</v>
      </c>
      <c r="H300" s="39">
        <v>47</v>
      </c>
      <c r="I300" s="39">
        <v>40</v>
      </c>
      <c r="J300" s="39">
        <v>35</v>
      </c>
      <c r="K300" s="39">
        <v>14</v>
      </c>
      <c r="L300" s="39">
        <v>11</v>
      </c>
      <c r="M300" s="39">
        <v>397</v>
      </c>
      <c r="N300" s="39">
        <v>544</v>
      </c>
    </row>
    <row r="301" spans="1:25" x14ac:dyDescent="0.2">
      <c r="A301" s="20" t="s">
        <v>237</v>
      </c>
      <c r="B301" s="40">
        <v>0</v>
      </c>
      <c r="C301" s="40">
        <v>0</v>
      </c>
      <c r="D301" s="40">
        <v>0</v>
      </c>
      <c r="E301" s="40">
        <v>0</v>
      </c>
      <c r="F301" s="40">
        <v>0</v>
      </c>
      <c r="G301" s="40">
        <v>0</v>
      </c>
      <c r="H301" s="40">
        <v>0</v>
      </c>
      <c r="I301" s="40">
        <v>0</v>
      </c>
      <c r="J301" s="40">
        <v>0</v>
      </c>
      <c r="K301" s="40">
        <v>0</v>
      </c>
      <c r="L301" s="40">
        <v>0</v>
      </c>
      <c r="M301" s="40">
        <f>SUM(C301:G301)</f>
        <v>0</v>
      </c>
      <c r="N301" s="40">
        <f>SUM(C301:L301)</f>
        <v>0</v>
      </c>
    </row>
    <row r="302" spans="1:25" x14ac:dyDescent="0.2">
      <c r="A302" s="10" t="s">
        <v>242</v>
      </c>
      <c r="B302" s="39">
        <f t="shared" ref="B302:N302" si="44">SUMIF($Y296:$Y301,"&lt;&gt;1",B296:B301)</f>
        <v>0</v>
      </c>
      <c r="C302" s="39">
        <f t="shared" si="44"/>
        <v>-683</v>
      </c>
      <c r="D302" s="39">
        <f t="shared" si="44"/>
        <v>-825</v>
      </c>
      <c r="E302" s="39">
        <f t="shared" si="44"/>
        <v>-975</v>
      </c>
      <c r="F302" s="39">
        <f t="shared" si="44"/>
        <v>-1143</v>
      </c>
      <c r="G302" s="39">
        <f t="shared" si="44"/>
        <v>-1313</v>
      </c>
      <c r="H302" s="39">
        <f t="shared" si="44"/>
        <v>-1444</v>
      </c>
      <c r="I302" s="39">
        <f t="shared" si="44"/>
        <v>-1551</v>
      </c>
      <c r="J302" s="39">
        <f t="shared" si="44"/>
        <v>-1688</v>
      </c>
      <c r="K302" s="39">
        <f t="shared" si="44"/>
        <v>-1972</v>
      </c>
      <c r="L302" s="39">
        <f t="shared" si="44"/>
        <v>-1753</v>
      </c>
      <c r="M302" s="39">
        <f t="shared" si="44"/>
        <v>-4939</v>
      </c>
      <c r="N302" s="39">
        <f t="shared" si="44"/>
        <v>-13347</v>
      </c>
      <c r="Y302">
        <v>1</v>
      </c>
    </row>
    <row r="303" spans="1:25" x14ac:dyDescent="0.2">
      <c r="A303" s="10" t="s">
        <v>92</v>
      </c>
      <c r="B303" s="17"/>
      <c r="C303" s="17"/>
      <c r="D303" s="17"/>
      <c r="E303" s="17"/>
      <c r="F303" s="17"/>
      <c r="G303" s="17"/>
      <c r="H303" s="17"/>
      <c r="I303" s="17"/>
      <c r="J303" s="17"/>
      <c r="K303" s="17"/>
      <c r="L303" s="17"/>
      <c r="M303" s="17"/>
      <c r="N303" s="17"/>
      <c r="Y303">
        <v>1</v>
      </c>
    </row>
    <row r="304" spans="1:25" x14ac:dyDescent="0.2">
      <c r="A304" s="20" t="s">
        <v>93</v>
      </c>
      <c r="B304" s="39">
        <v>0</v>
      </c>
      <c r="C304" s="39">
        <v>0</v>
      </c>
      <c r="D304" s="39">
        <v>0</v>
      </c>
      <c r="E304" s="39">
        <v>-118</v>
      </c>
      <c r="F304" s="39">
        <v>0</v>
      </c>
      <c r="G304" s="39">
        <v>0</v>
      </c>
      <c r="H304" s="39">
        <v>0</v>
      </c>
      <c r="I304" s="39">
        <v>0</v>
      </c>
      <c r="J304" s="39">
        <v>0</v>
      </c>
      <c r="K304" s="39">
        <v>0</v>
      </c>
      <c r="L304" s="39">
        <v>0</v>
      </c>
      <c r="M304" s="39">
        <v>-118</v>
      </c>
      <c r="N304" s="39">
        <v>-118</v>
      </c>
    </row>
    <row r="305" spans="1:25" ht="14.25" x14ac:dyDescent="0.2">
      <c r="A305" s="20" t="s">
        <v>415</v>
      </c>
      <c r="B305" s="40">
        <v>0</v>
      </c>
      <c r="C305" s="40">
        <v>-180</v>
      </c>
      <c r="D305" s="40">
        <v>-180</v>
      </c>
      <c r="E305" s="40">
        <v>-180</v>
      </c>
      <c r="F305" s="40">
        <v>-180</v>
      </c>
      <c r="G305" s="40">
        <v>-180</v>
      </c>
      <c r="H305" s="40">
        <v>-180</v>
      </c>
      <c r="I305" s="40">
        <v>-180</v>
      </c>
      <c r="J305" s="40">
        <v>-180</v>
      </c>
      <c r="K305" s="40">
        <v>-180</v>
      </c>
      <c r="L305" s="40">
        <v>-180</v>
      </c>
      <c r="M305" s="40">
        <v>-900</v>
      </c>
      <c r="N305" s="40">
        <v>-1800</v>
      </c>
    </row>
    <row r="306" spans="1:25" x14ac:dyDescent="0.2">
      <c r="A306" s="10" t="s">
        <v>94</v>
      </c>
      <c r="B306" s="39">
        <f t="shared" ref="B306:N306" si="45">SUMIF($Y303:$Y305,"&lt;&gt;1",B303:B305)</f>
        <v>0</v>
      </c>
      <c r="C306" s="39">
        <f t="shared" si="45"/>
        <v>-180</v>
      </c>
      <c r="D306" s="39">
        <f t="shared" si="45"/>
        <v>-180</v>
      </c>
      <c r="E306" s="39">
        <f t="shared" si="45"/>
        <v>-298</v>
      </c>
      <c r="F306" s="39">
        <f t="shared" si="45"/>
        <v>-180</v>
      </c>
      <c r="G306" s="39">
        <f t="shared" si="45"/>
        <v>-180</v>
      </c>
      <c r="H306" s="39">
        <f t="shared" si="45"/>
        <v>-180</v>
      </c>
      <c r="I306" s="39">
        <f t="shared" si="45"/>
        <v>-180</v>
      </c>
      <c r="J306" s="39">
        <f t="shared" si="45"/>
        <v>-180</v>
      </c>
      <c r="K306" s="39">
        <f t="shared" si="45"/>
        <v>-180</v>
      </c>
      <c r="L306" s="39">
        <f t="shared" si="45"/>
        <v>-180</v>
      </c>
      <c r="M306" s="39">
        <f t="shared" si="45"/>
        <v>-1018</v>
      </c>
      <c r="N306" s="39">
        <f t="shared" si="45"/>
        <v>-1918</v>
      </c>
      <c r="Y306">
        <v>1</v>
      </c>
    </row>
    <row r="307" spans="1:25" x14ac:dyDescent="0.2">
      <c r="A307" s="10" t="s">
        <v>95</v>
      </c>
      <c r="B307" s="17"/>
      <c r="C307" s="17"/>
      <c r="D307" s="17"/>
      <c r="E307" s="17"/>
      <c r="F307" s="17"/>
      <c r="G307" s="17"/>
      <c r="H307" s="17"/>
      <c r="I307" s="17"/>
      <c r="J307" s="17"/>
      <c r="K307" s="17"/>
      <c r="L307" s="17"/>
      <c r="M307" s="17"/>
      <c r="N307" s="17"/>
      <c r="Y307">
        <v>1</v>
      </c>
    </row>
    <row r="308" spans="1:25" x14ac:dyDescent="0.2">
      <c r="A308" s="20" t="s">
        <v>96</v>
      </c>
      <c r="B308" s="39">
        <v>0</v>
      </c>
      <c r="C308" s="39">
        <v>5</v>
      </c>
      <c r="D308" s="39">
        <v>4</v>
      </c>
      <c r="E308" s="39">
        <v>4</v>
      </c>
      <c r="F308" s="39">
        <v>4</v>
      </c>
      <c r="G308" s="39">
        <v>4</v>
      </c>
      <c r="H308" s="39">
        <v>3</v>
      </c>
      <c r="I308" s="39">
        <v>2</v>
      </c>
      <c r="J308" s="39">
        <v>1</v>
      </c>
      <c r="K308" s="39">
        <v>1</v>
      </c>
      <c r="L308" s="39">
        <v>1</v>
      </c>
      <c r="M308" s="39">
        <v>21</v>
      </c>
      <c r="N308" s="39">
        <v>29</v>
      </c>
    </row>
    <row r="309" spans="1:25" x14ac:dyDescent="0.2">
      <c r="A309" s="27" t="s">
        <v>238</v>
      </c>
      <c r="B309" s="17"/>
      <c r="C309" s="17"/>
      <c r="D309" s="17"/>
      <c r="E309" s="17"/>
      <c r="F309" s="17"/>
      <c r="G309" s="17"/>
      <c r="H309" s="17"/>
      <c r="I309" s="17"/>
      <c r="J309" s="17"/>
      <c r="K309" s="17"/>
      <c r="L309" s="17"/>
      <c r="M309" s="17"/>
      <c r="N309" s="17"/>
      <c r="Y309">
        <v>1</v>
      </c>
    </row>
    <row r="310" spans="1:25" s="18" customFormat="1" x14ac:dyDescent="0.2">
      <c r="A310" s="28" t="s">
        <v>321</v>
      </c>
      <c r="B310" s="17"/>
      <c r="C310" s="17"/>
      <c r="D310" s="17"/>
      <c r="E310" s="17"/>
      <c r="F310" s="17"/>
      <c r="G310" s="17"/>
      <c r="H310" s="17"/>
      <c r="I310" s="17"/>
      <c r="J310" s="17"/>
      <c r="K310" s="17"/>
      <c r="L310" s="17"/>
      <c r="M310" s="17"/>
      <c r="N310" s="17"/>
    </row>
    <row r="311" spans="1:25" ht="14.25" x14ac:dyDescent="0.2">
      <c r="A311" s="35" t="s">
        <v>416</v>
      </c>
      <c r="B311" s="39">
        <v>0</v>
      </c>
      <c r="C311" s="39">
        <v>0</v>
      </c>
      <c r="D311" s="39">
        <v>-2194</v>
      </c>
      <c r="E311" s="39">
        <v>-4697</v>
      </c>
      <c r="F311" s="39">
        <v>-7221</v>
      </c>
      <c r="G311" s="39">
        <v>-9506</v>
      </c>
      <c r="H311" s="39">
        <v>-11120</v>
      </c>
      <c r="I311" s="39">
        <v>-12503</v>
      </c>
      <c r="J311" s="39">
        <v>-13314</v>
      </c>
      <c r="K311" s="39">
        <v>-13384</v>
      </c>
      <c r="L311" s="39">
        <v>-13447</v>
      </c>
      <c r="M311" s="39">
        <v>-23618</v>
      </c>
      <c r="N311" s="39">
        <v>-87386</v>
      </c>
    </row>
    <row r="312" spans="1:25" ht="14.25" x14ac:dyDescent="0.2">
      <c r="A312" s="20" t="s">
        <v>417</v>
      </c>
      <c r="B312" s="39">
        <v>0</v>
      </c>
      <c r="C312" s="39">
        <v>0</v>
      </c>
      <c r="D312" s="39">
        <v>34</v>
      </c>
      <c r="E312" s="39">
        <v>91</v>
      </c>
      <c r="F312" s="39">
        <v>92</v>
      </c>
      <c r="G312" s="39">
        <v>94</v>
      </c>
      <c r="H312" s="39">
        <v>96</v>
      </c>
      <c r="I312" s="39">
        <v>98</v>
      </c>
      <c r="J312" s="39">
        <v>100</v>
      </c>
      <c r="K312" s="39">
        <v>102</v>
      </c>
      <c r="L312" s="39">
        <v>104</v>
      </c>
      <c r="M312" s="39">
        <v>311</v>
      </c>
      <c r="N312" s="39">
        <v>811</v>
      </c>
    </row>
    <row r="313" spans="1:25" x14ac:dyDescent="0.2">
      <c r="A313" s="20" t="s">
        <v>320</v>
      </c>
      <c r="B313" s="39">
        <v>0</v>
      </c>
      <c r="C313" s="39">
        <v>-676</v>
      </c>
      <c r="D313" s="39">
        <v>-1526</v>
      </c>
      <c r="E313" s="39">
        <v>-2442</v>
      </c>
      <c r="F313" s="39">
        <v>-3430</v>
      </c>
      <c r="G313" s="39">
        <v>-4490</v>
      </c>
      <c r="H313" s="39">
        <v>-5625</v>
      </c>
      <c r="I313" s="39">
        <v>-6837</v>
      </c>
      <c r="J313" s="39">
        <v>-8127</v>
      </c>
      <c r="K313" s="39">
        <v>-9498</v>
      </c>
      <c r="L313" s="39">
        <v>-10952</v>
      </c>
      <c r="M313" s="39">
        <v>-12564</v>
      </c>
      <c r="N313" s="39">
        <v>-53603</v>
      </c>
    </row>
    <row r="314" spans="1:25" x14ac:dyDescent="0.2">
      <c r="A314" s="20" t="s">
        <v>314</v>
      </c>
      <c r="B314" s="39">
        <v>0</v>
      </c>
      <c r="C314" s="39">
        <v>-213</v>
      </c>
      <c r="D314" s="39">
        <v>-657</v>
      </c>
      <c r="E314" s="39">
        <v>-1141</v>
      </c>
      <c r="F314" s="39">
        <v>-1667</v>
      </c>
      <c r="G314" s="39">
        <v>-2064</v>
      </c>
      <c r="H314" s="39">
        <v>-2314</v>
      </c>
      <c r="I314" s="39">
        <v>-2573</v>
      </c>
      <c r="J314" s="39">
        <v>-2841</v>
      </c>
      <c r="K314" s="39">
        <v>-3119</v>
      </c>
      <c r="L314" s="39">
        <v>-3360</v>
      </c>
      <c r="M314" s="39">
        <v>-5742</v>
      </c>
      <c r="N314" s="39">
        <v>-19949</v>
      </c>
    </row>
    <row r="315" spans="1:25" x14ac:dyDescent="0.2">
      <c r="A315" s="20" t="s">
        <v>315</v>
      </c>
      <c r="B315" s="39">
        <v>0</v>
      </c>
      <c r="C315" s="39">
        <v>-443</v>
      </c>
      <c r="D315" s="39">
        <v>-517</v>
      </c>
      <c r="E315" s="39">
        <v>-594</v>
      </c>
      <c r="F315" s="39">
        <v>-673</v>
      </c>
      <c r="G315" s="39">
        <v>-754</v>
      </c>
      <c r="H315" s="39">
        <v>-837</v>
      </c>
      <c r="I315" s="39">
        <v>-923</v>
      </c>
      <c r="J315" s="39">
        <v>-1012</v>
      </c>
      <c r="K315" s="39">
        <v>-1104</v>
      </c>
      <c r="L315" s="39">
        <v>-1198</v>
      </c>
      <c r="M315" s="39">
        <v>-2981</v>
      </c>
      <c r="N315" s="39">
        <v>-8055</v>
      </c>
    </row>
    <row r="316" spans="1:25" x14ac:dyDescent="0.2">
      <c r="A316" s="20" t="s">
        <v>316</v>
      </c>
      <c r="B316" s="39">
        <v>0</v>
      </c>
      <c r="C316" s="39">
        <v>-755</v>
      </c>
      <c r="D316" s="39">
        <v>-996</v>
      </c>
      <c r="E316" s="39">
        <v>-1236</v>
      </c>
      <c r="F316" s="39">
        <v>-1427</v>
      </c>
      <c r="G316" s="39">
        <v>-1281</v>
      </c>
      <c r="H316" s="39">
        <v>-1305</v>
      </c>
      <c r="I316" s="39">
        <v>-1034</v>
      </c>
      <c r="J316" s="39">
        <v>-890</v>
      </c>
      <c r="K316" s="39">
        <v>-809</v>
      </c>
      <c r="L316" s="39">
        <v>-782</v>
      </c>
      <c r="M316" s="39">
        <v>-5695</v>
      </c>
      <c r="N316" s="39">
        <v>-10515</v>
      </c>
    </row>
    <row r="317" spans="1:25" x14ac:dyDescent="0.2">
      <c r="A317" s="20" t="s">
        <v>317</v>
      </c>
      <c r="B317" s="39">
        <v>0</v>
      </c>
      <c r="C317" s="39">
        <v>0</v>
      </c>
      <c r="D317" s="39">
        <v>9014</v>
      </c>
      <c r="E317" s="39">
        <v>11275</v>
      </c>
      <c r="F317" s="39">
        <v>13696</v>
      </c>
      <c r="G317" s="39">
        <v>16238</v>
      </c>
      <c r="H317" s="39">
        <v>17955</v>
      </c>
      <c r="I317" s="39">
        <v>19542</v>
      </c>
      <c r="J317" s="39">
        <v>21042</v>
      </c>
      <c r="K317" s="39">
        <v>21309</v>
      </c>
      <c r="L317" s="39">
        <v>21567</v>
      </c>
      <c r="M317" s="39">
        <v>50223</v>
      </c>
      <c r="N317" s="39">
        <v>151638</v>
      </c>
    </row>
    <row r="318" spans="1:25" x14ac:dyDescent="0.2">
      <c r="A318" s="20" t="s">
        <v>318</v>
      </c>
      <c r="B318" s="39">
        <v>0</v>
      </c>
      <c r="C318" s="39">
        <v>0</v>
      </c>
      <c r="D318" s="39">
        <v>-6304</v>
      </c>
      <c r="E318" s="39">
        <v>-7445</v>
      </c>
      <c r="F318" s="39">
        <v>-8537</v>
      </c>
      <c r="G318" s="39">
        <v>-9555</v>
      </c>
      <c r="H318" s="39">
        <v>-9973</v>
      </c>
      <c r="I318" s="39">
        <v>-10245</v>
      </c>
      <c r="J318" s="39">
        <v>-10412</v>
      </c>
      <c r="K318" s="39">
        <v>-9951</v>
      </c>
      <c r="L318" s="39">
        <v>-9505</v>
      </c>
      <c r="M318" s="39">
        <v>-31841</v>
      </c>
      <c r="N318" s="39">
        <v>-81927</v>
      </c>
    </row>
    <row r="319" spans="1:25" x14ac:dyDescent="0.2">
      <c r="A319" s="20" t="s">
        <v>319</v>
      </c>
      <c r="B319" s="40">
        <v>0</v>
      </c>
      <c r="C319" s="40">
        <v>0</v>
      </c>
      <c r="D319" s="40">
        <v>1691</v>
      </c>
      <c r="E319" s="40">
        <v>1917</v>
      </c>
      <c r="F319" s="40">
        <v>2337</v>
      </c>
      <c r="G319" s="40">
        <v>2543</v>
      </c>
      <c r="H319" s="40">
        <v>2723</v>
      </c>
      <c r="I319" s="40">
        <v>2882</v>
      </c>
      <c r="J319" s="40">
        <v>2883</v>
      </c>
      <c r="K319" s="40">
        <v>2885</v>
      </c>
      <c r="L319" s="40">
        <v>2890</v>
      </c>
      <c r="M319" s="40">
        <v>8488</v>
      </c>
      <c r="N319" s="40">
        <v>22751</v>
      </c>
    </row>
    <row r="320" spans="1:25" s="18" customFormat="1" x14ac:dyDescent="0.2">
      <c r="A320" s="20" t="s">
        <v>333</v>
      </c>
      <c r="B320" s="39">
        <f>SUM(B311:B319)</f>
        <v>0</v>
      </c>
      <c r="C320" s="39">
        <f>SUM(C311:C319)</f>
        <v>-2087</v>
      </c>
      <c r="D320" s="39">
        <f>SUM(D311:D319)</f>
        <v>-1455</v>
      </c>
      <c r="E320" s="39">
        <f t="shared" ref="E320:G320" si="46">SUM(E311:E319)</f>
        <v>-4272</v>
      </c>
      <c r="F320" s="39">
        <f t="shared" si="46"/>
        <v>-6830</v>
      </c>
      <c r="G320" s="39">
        <f t="shared" si="46"/>
        <v>-8775</v>
      </c>
      <c r="H320" s="39">
        <f>SUM(H311:H319)</f>
        <v>-10400</v>
      </c>
      <c r="I320" s="39">
        <f t="shared" ref="I320" si="47">SUM(I311:I319)</f>
        <v>-11593</v>
      </c>
      <c r="J320" s="39">
        <f t="shared" ref="J320" si="48">SUM(J311:J319)</f>
        <v>-12571</v>
      </c>
      <c r="K320" s="39">
        <f t="shared" ref="K320" si="49">SUM(K311:K319)</f>
        <v>-13569</v>
      </c>
      <c r="L320" s="39">
        <f t="shared" ref="L320:N320" si="50">SUM(L311:L319)</f>
        <v>-14683</v>
      </c>
      <c r="M320" s="39">
        <f t="shared" si="50"/>
        <v>-23419</v>
      </c>
      <c r="N320" s="39">
        <f t="shared" si="50"/>
        <v>-86235</v>
      </c>
    </row>
    <row r="321" spans="1:25" x14ac:dyDescent="0.2">
      <c r="A321" s="20" t="s">
        <v>222</v>
      </c>
      <c r="B321" s="39">
        <v>0</v>
      </c>
      <c r="C321" s="39">
        <v>0</v>
      </c>
      <c r="D321" s="39">
        <v>0</v>
      </c>
      <c r="E321" s="39">
        <v>0</v>
      </c>
      <c r="F321" s="39">
        <v>0</v>
      </c>
      <c r="G321" s="39">
        <v>0</v>
      </c>
      <c r="H321" s="39">
        <v>0</v>
      </c>
      <c r="I321" s="39">
        <v>0</v>
      </c>
      <c r="J321" s="39">
        <v>0</v>
      </c>
      <c r="K321" s="39">
        <v>0</v>
      </c>
      <c r="L321" s="39">
        <v>0</v>
      </c>
      <c r="M321" s="39">
        <f>SUM(C321:G321)</f>
        <v>0</v>
      </c>
      <c r="N321" s="39">
        <f>SUM(C321:L321)</f>
        <v>0</v>
      </c>
    </row>
    <row r="322" spans="1:25" x14ac:dyDescent="0.2">
      <c r="A322" s="11" t="s">
        <v>322</v>
      </c>
      <c r="B322" s="17"/>
      <c r="C322" s="17"/>
      <c r="D322" s="17"/>
      <c r="E322" s="17"/>
      <c r="F322" s="17"/>
      <c r="G322" s="17"/>
      <c r="H322" s="17"/>
      <c r="I322" s="17"/>
      <c r="J322" s="17"/>
      <c r="K322" s="17"/>
      <c r="L322" s="17"/>
      <c r="M322" s="17"/>
      <c r="N322" s="17"/>
      <c r="Y322">
        <v>1</v>
      </c>
    </row>
    <row r="323" spans="1:25" x14ac:dyDescent="0.2">
      <c r="A323" s="20" t="s">
        <v>97</v>
      </c>
      <c r="B323" s="39">
        <v>0</v>
      </c>
      <c r="C323" s="39">
        <v>0</v>
      </c>
      <c r="D323" s="39">
        <v>0</v>
      </c>
      <c r="E323" s="39">
        <v>-224</v>
      </c>
      <c r="F323" s="39">
        <v>-351</v>
      </c>
      <c r="G323" s="39">
        <v>-371</v>
      </c>
      <c r="H323" s="39">
        <v>-394</v>
      </c>
      <c r="I323" s="39">
        <v>-417</v>
      </c>
      <c r="J323" s="39">
        <v>-441</v>
      </c>
      <c r="K323" s="39">
        <v>-467</v>
      </c>
      <c r="L323" s="39">
        <v>-494</v>
      </c>
      <c r="M323" s="39">
        <v>-946</v>
      </c>
      <c r="N323" s="39">
        <v>-3159</v>
      </c>
    </row>
    <row r="324" spans="1:25" ht="14.25" x14ac:dyDescent="0.2">
      <c r="A324" s="20" t="s">
        <v>418</v>
      </c>
      <c r="B324" s="40">
        <v>0</v>
      </c>
      <c r="C324" s="40">
        <v>0</v>
      </c>
      <c r="D324" s="40">
        <v>0</v>
      </c>
      <c r="E324" s="40">
        <v>0</v>
      </c>
      <c r="F324" s="40">
        <v>0</v>
      </c>
      <c r="G324" s="40">
        <v>0</v>
      </c>
      <c r="H324" s="40">
        <v>0</v>
      </c>
      <c r="I324" s="40">
        <v>0</v>
      </c>
      <c r="J324" s="40">
        <v>0</v>
      </c>
      <c r="K324" s="40">
        <v>0</v>
      </c>
      <c r="L324" s="40">
        <v>0</v>
      </c>
      <c r="M324" s="40">
        <f>SUM(C324:G324)</f>
        <v>0</v>
      </c>
      <c r="N324" s="40">
        <f>SUM(C324:L324)</f>
        <v>0</v>
      </c>
    </row>
    <row r="325" spans="1:25" x14ac:dyDescent="0.2">
      <c r="A325" s="10" t="s">
        <v>323</v>
      </c>
      <c r="B325" s="40">
        <f t="shared" ref="B325:N325" si="51">SUMIF($Y322:$Y324,"&lt;&gt;1",B322:B324)</f>
        <v>0</v>
      </c>
      <c r="C325" s="40">
        <f t="shared" si="51"/>
        <v>0</v>
      </c>
      <c r="D325" s="40">
        <f t="shared" si="51"/>
        <v>0</v>
      </c>
      <c r="E325" s="40">
        <f t="shared" si="51"/>
        <v>-224</v>
      </c>
      <c r="F325" s="40">
        <f t="shared" si="51"/>
        <v>-351</v>
      </c>
      <c r="G325" s="40">
        <f t="shared" si="51"/>
        <v>-371</v>
      </c>
      <c r="H325" s="40">
        <f t="shared" si="51"/>
        <v>-394</v>
      </c>
      <c r="I325" s="40">
        <f t="shared" si="51"/>
        <v>-417</v>
      </c>
      <c r="J325" s="40">
        <f t="shared" si="51"/>
        <v>-441</v>
      </c>
      <c r="K325" s="40">
        <f t="shared" si="51"/>
        <v>-467</v>
      </c>
      <c r="L325" s="40">
        <f t="shared" si="51"/>
        <v>-494</v>
      </c>
      <c r="M325" s="40">
        <f t="shared" si="51"/>
        <v>-946</v>
      </c>
      <c r="N325" s="40">
        <f t="shared" si="51"/>
        <v>-3159</v>
      </c>
      <c r="Y325">
        <v>1</v>
      </c>
    </row>
    <row r="326" spans="1:25" s="18" customFormat="1" x14ac:dyDescent="0.2">
      <c r="A326" s="20" t="s">
        <v>221</v>
      </c>
      <c r="B326" s="39">
        <v>0</v>
      </c>
      <c r="C326" s="39">
        <v>1</v>
      </c>
      <c r="D326" s="39">
        <v>1</v>
      </c>
      <c r="E326" s="39">
        <v>1</v>
      </c>
      <c r="F326" s="39">
        <v>1</v>
      </c>
      <c r="G326" s="39">
        <v>1</v>
      </c>
      <c r="H326" s="39">
        <v>1</v>
      </c>
      <c r="I326" s="39">
        <v>1</v>
      </c>
      <c r="J326" s="39">
        <v>1</v>
      </c>
      <c r="K326" s="39">
        <v>1</v>
      </c>
      <c r="L326" s="39">
        <v>1</v>
      </c>
      <c r="M326" s="39">
        <v>5</v>
      </c>
      <c r="N326" s="39">
        <v>10</v>
      </c>
    </row>
    <row r="327" spans="1:25" s="18" customFormat="1" ht="14.25" x14ac:dyDescent="0.2">
      <c r="A327" s="20" t="s">
        <v>419</v>
      </c>
      <c r="B327" s="39">
        <v>0</v>
      </c>
      <c r="C327" s="39">
        <v>274</v>
      </c>
      <c r="D327" s="39">
        <v>2039</v>
      </c>
      <c r="E327" s="39">
        <v>2167</v>
      </c>
      <c r="F327" s="39">
        <v>2000</v>
      </c>
      <c r="G327" s="39">
        <v>1833</v>
      </c>
      <c r="H327" s="39">
        <v>267</v>
      </c>
      <c r="I327" s="39">
        <v>200</v>
      </c>
      <c r="J327" s="39">
        <v>133</v>
      </c>
      <c r="K327" s="39">
        <v>67</v>
      </c>
      <c r="L327" s="39">
        <v>0</v>
      </c>
      <c r="M327" s="39">
        <v>8313</v>
      </c>
      <c r="N327" s="39">
        <v>8980</v>
      </c>
    </row>
    <row r="328" spans="1:25" x14ac:dyDescent="0.2">
      <c r="A328" s="27" t="s">
        <v>301</v>
      </c>
      <c r="B328" s="39">
        <f t="shared" ref="B328:C328" si="52">SUM(B320:B321,B325,B327,B326)</f>
        <v>0</v>
      </c>
      <c r="C328" s="39">
        <f t="shared" si="52"/>
        <v>-1812</v>
      </c>
      <c r="D328" s="39">
        <f>SUM(D320:D321,D325,D327,D326)</f>
        <v>585</v>
      </c>
      <c r="E328" s="39">
        <f t="shared" ref="E328" si="53">SUM(E320:E321,E325,E327,E326)</f>
        <v>-2328</v>
      </c>
      <c r="F328" s="39">
        <f t="shared" ref="F328" si="54">SUM(F320:F321,F325,F327,F326)</f>
        <v>-5180</v>
      </c>
      <c r="G328" s="39">
        <f t="shared" ref="G328" si="55">SUM(G320:G321,G325,G327,G326)</f>
        <v>-7312</v>
      </c>
      <c r="H328" s="39">
        <f t="shared" ref="H328" si="56">SUM(H320:H321,H325,H327,H326)</f>
        <v>-10526</v>
      </c>
      <c r="I328" s="39">
        <f t="shared" ref="I328" si="57">SUM(I320:I321,I325,I327,I326)</f>
        <v>-11809</v>
      </c>
      <c r="J328" s="39">
        <f t="shared" ref="J328" si="58">SUM(J320:J321,J325,J327,J326)</f>
        <v>-12878</v>
      </c>
      <c r="K328" s="39">
        <f t="shared" ref="K328" si="59">SUM(K320:K321,K325,K327,K326)</f>
        <v>-13968</v>
      </c>
      <c r="L328" s="39">
        <f t="shared" ref="L328" si="60">SUM(L320:L321,L325,L327,L326)</f>
        <v>-15176</v>
      </c>
      <c r="M328" s="39">
        <f t="shared" ref="M328" si="61">SUM(M320:M321,M325,M327,M326)</f>
        <v>-16047</v>
      </c>
      <c r="N328" s="39">
        <f t="shared" ref="N328" si="62">SUM(N320:N321,N325,N327,N326)</f>
        <v>-80404</v>
      </c>
      <c r="Y328">
        <v>1</v>
      </c>
    </row>
    <row r="329" spans="1:25" x14ac:dyDescent="0.2">
      <c r="A329" s="10" t="s">
        <v>98</v>
      </c>
      <c r="B329" s="17"/>
      <c r="C329" s="17"/>
      <c r="D329" s="17"/>
      <c r="E329" s="17"/>
      <c r="F329" s="17"/>
      <c r="G329" s="17"/>
      <c r="H329" s="17"/>
      <c r="I329" s="17"/>
      <c r="J329" s="17"/>
      <c r="K329" s="17"/>
      <c r="L329" s="17"/>
      <c r="M329" s="17"/>
      <c r="N329" s="17"/>
      <c r="Y329">
        <v>1</v>
      </c>
    </row>
    <row r="330" spans="1:25" x14ac:dyDescent="0.2">
      <c r="A330" s="20" t="s">
        <v>223</v>
      </c>
      <c r="B330" s="39">
        <v>0</v>
      </c>
      <c r="C330" s="39">
        <v>0</v>
      </c>
      <c r="D330" s="39">
        <v>16</v>
      </c>
      <c r="E330" s="39">
        <v>34</v>
      </c>
      <c r="F330" s="39">
        <v>52</v>
      </c>
      <c r="G330" s="39">
        <v>71</v>
      </c>
      <c r="H330" s="39">
        <v>90</v>
      </c>
      <c r="I330" s="39">
        <v>111</v>
      </c>
      <c r="J330" s="39">
        <v>132</v>
      </c>
      <c r="K330" s="39">
        <v>156</v>
      </c>
      <c r="L330" s="39">
        <v>180</v>
      </c>
      <c r="M330" s="39">
        <v>173</v>
      </c>
      <c r="N330" s="39">
        <v>842</v>
      </c>
    </row>
    <row r="331" spans="1:25" x14ac:dyDescent="0.2">
      <c r="A331" s="10" t="s">
        <v>140</v>
      </c>
      <c r="B331" s="17"/>
      <c r="C331" s="17"/>
      <c r="D331" s="17"/>
      <c r="E331" s="17"/>
      <c r="F331" s="17"/>
      <c r="G331" s="17"/>
      <c r="H331" s="17"/>
      <c r="I331" s="17"/>
      <c r="J331" s="17"/>
      <c r="K331" s="17"/>
      <c r="L331" s="17"/>
      <c r="M331" s="17"/>
      <c r="N331" s="17"/>
      <c r="Y331">
        <v>1</v>
      </c>
    </row>
    <row r="332" spans="1:25" s="18" customFormat="1" x14ac:dyDescent="0.2">
      <c r="A332" s="11" t="s">
        <v>100</v>
      </c>
      <c r="B332" s="17"/>
      <c r="C332" s="17"/>
      <c r="D332" s="17"/>
      <c r="E332" s="17"/>
      <c r="F332" s="17"/>
      <c r="G332" s="17"/>
      <c r="H332" s="17"/>
      <c r="I332" s="17"/>
      <c r="J332" s="17"/>
      <c r="K332" s="17"/>
      <c r="L332" s="17"/>
      <c r="M332" s="17"/>
      <c r="N332" s="17"/>
    </row>
    <row r="333" spans="1:25" s="18" customFormat="1" x14ac:dyDescent="0.2">
      <c r="A333" s="20" t="s">
        <v>148</v>
      </c>
      <c r="B333" s="39">
        <v>-2209</v>
      </c>
      <c r="C333" s="39">
        <v>-7007</v>
      </c>
      <c r="D333" s="39">
        <v>-7481</v>
      </c>
      <c r="E333" s="39">
        <v>-7801</v>
      </c>
      <c r="F333" s="39">
        <v>-8261</v>
      </c>
      <c r="G333" s="39">
        <v>-8760</v>
      </c>
      <c r="H333" s="39">
        <v>-9275</v>
      </c>
      <c r="I333" s="39">
        <v>-9892</v>
      </c>
      <c r="J333" s="39">
        <v>-10535</v>
      </c>
      <c r="K333" s="39">
        <v>-11208</v>
      </c>
      <c r="L333" s="39">
        <v>-11200</v>
      </c>
      <c r="M333" s="39">
        <v>-39310</v>
      </c>
      <c r="N333" s="39">
        <v>-91420</v>
      </c>
    </row>
    <row r="334" spans="1:25" s="18" customFormat="1" x14ac:dyDescent="0.2">
      <c r="A334" s="20" t="s">
        <v>332</v>
      </c>
      <c r="B334" s="39"/>
      <c r="C334" s="39"/>
      <c r="D334" s="39"/>
      <c r="E334" s="39"/>
      <c r="F334" s="39"/>
      <c r="G334" s="39"/>
      <c r="H334" s="39"/>
      <c r="I334" s="39"/>
      <c r="J334" s="39"/>
      <c r="K334" s="39"/>
      <c r="L334" s="39"/>
      <c r="M334" s="39"/>
      <c r="N334" s="39"/>
    </row>
    <row r="335" spans="1:25" x14ac:dyDescent="0.2">
      <c r="A335" s="20" t="s">
        <v>324</v>
      </c>
      <c r="B335" s="39">
        <v>0</v>
      </c>
      <c r="C335" s="39">
        <v>-110</v>
      </c>
      <c r="D335" s="39">
        <v>-625</v>
      </c>
      <c r="E335" s="39">
        <v>-639</v>
      </c>
      <c r="F335" s="39">
        <v>-657</v>
      </c>
      <c r="G335" s="39">
        <v>-675</v>
      </c>
      <c r="H335" s="39">
        <v>-692</v>
      </c>
      <c r="I335" s="39">
        <v>-710</v>
      </c>
      <c r="J335" s="39">
        <v>-728</v>
      </c>
      <c r="K335" s="39">
        <v>-746</v>
      </c>
      <c r="L335" s="39">
        <v>-765</v>
      </c>
      <c r="M335" s="39">
        <v>-2706</v>
      </c>
      <c r="N335" s="39">
        <v>-6347</v>
      </c>
    </row>
    <row r="336" spans="1:25" x14ac:dyDescent="0.2">
      <c r="A336" s="20" t="s">
        <v>325</v>
      </c>
      <c r="B336" s="39">
        <v>0</v>
      </c>
      <c r="C336" s="39">
        <v>0</v>
      </c>
      <c r="D336" s="39">
        <v>-17</v>
      </c>
      <c r="E336" s="39">
        <v>-41</v>
      </c>
      <c r="F336" s="39">
        <v>-50</v>
      </c>
      <c r="G336" s="39">
        <v>-50</v>
      </c>
      <c r="H336" s="39">
        <v>-50</v>
      </c>
      <c r="I336" s="39">
        <v>-50</v>
      </c>
      <c r="J336" s="39">
        <v>-50</v>
      </c>
      <c r="K336" s="39">
        <v>-50</v>
      </c>
      <c r="L336" s="39">
        <v>-50</v>
      </c>
      <c r="M336" s="39">
        <v>-158</v>
      </c>
      <c r="N336" s="39">
        <v>-408</v>
      </c>
    </row>
    <row r="337" spans="1:25" s="18" customFormat="1" ht="14.25" x14ac:dyDescent="0.2">
      <c r="A337" s="20" t="s">
        <v>420</v>
      </c>
      <c r="B337" s="39">
        <v>0</v>
      </c>
      <c r="C337" s="39">
        <v>-100</v>
      </c>
      <c r="D337" s="39">
        <v>-100</v>
      </c>
      <c r="E337" s="39">
        <v>-100</v>
      </c>
      <c r="F337" s="39">
        <v>-100</v>
      </c>
      <c r="G337" s="39">
        <v>-100</v>
      </c>
      <c r="H337" s="39">
        <v>-100</v>
      </c>
      <c r="I337" s="39">
        <v>-100</v>
      </c>
      <c r="J337" s="39">
        <v>-316</v>
      </c>
      <c r="K337" s="39">
        <v>-321</v>
      </c>
      <c r="L337" s="39">
        <v>-328</v>
      </c>
      <c r="M337" s="39">
        <v>-500</v>
      </c>
      <c r="N337" s="39">
        <v>-1665</v>
      </c>
    </row>
    <row r="338" spans="1:25" x14ac:dyDescent="0.2">
      <c r="A338" s="20" t="s">
        <v>326</v>
      </c>
      <c r="B338" s="39">
        <v>0</v>
      </c>
      <c r="C338" s="39">
        <v>0</v>
      </c>
      <c r="D338" s="39">
        <v>0</v>
      </c>
      <c r="E338" s="39">
        <v>0</v>
      </c>
      <c r="F338" s="39">
        <v>0</v>
      </c>
      <c r="G338" s="39">
        <v>0</v>
      </c>
      <c r="H338" s="39">
        <v>0</v>
      </c>
      <c r="I338" s="39">
        <v>0</v>
      </c>
      <c r="J338" s="39">
        <v>0</v>
      </c>
      <c r="K338" s="39">
        <v>0</v>
      </c>
      <c r="L338" s="39">
        <v>0</v>
      </c>
      <c r="M338" s="39">
        <f>SUM(C338:G338)</f>
        <v>0</v>
      </c>
      <c r="N338" s="39">
        <f>SUM(C338:L338)</f>
        <v>0</v>
      </c>
    </row>
    <row r="339" spans="1:25" ht="14.25" x14ac:dyDescent="0.2">
      <c r="A339" s="20" t="s">
        <v>421</v>
      </c>
      <c r="B339" s="39">
        <v>0</v>
      </c>
      <c r="C339" s="39">
        <v>0</v>
      </c>
      <c r="D339" s="39">
        <v>-57</v>
      </c>
      <c r="E339" s="39">
        <v>-58</v>
      </c>
      <c r="F339" s="39">
        <v>-60</v>
      </c>
      <c r="G339" s="39">
        <v>-62</v>
      </c>
      <c r="H339" s="39">
        <v>-64</v>
      </c>
      <c r="I339" s="39">
        <v>-66</v>
      </c>
      <c r="J339" s="39">
        <v>-69</v>
      </c>
      <c r="K339" s="39">
        <v>-71</v>
      </c>
      <c r="L339" s="39">
        <v>-73</v>
      </c>
      <c r="M339" s="39">
        <v>-237</v>
      </c>
      <c r="N339" s="39">
        <v>-580</v>
      </c>
    </row>
    <row r="340" spans="1:25" x14ac:dyDescent="0.2">
      <c r="A340" s="38" t="s">
        <v>327</v>
      </c>
      <c r="B340" s="17"/>
      <c r="C340" s="17"/>
      <c r="D340" s="17"/>
      <c r="E340" s="17"/>
      <c r="F340" s="17"/>
      <c r="G340" s="17"/>
      <c r="H340" s="17"/>
      <c r="I340" s="17"/>
      <c r="J340" s="17"/>
      <c r="K340" s="17"/>
      <c r="L340" s="17"/>
      <c r="M340" s="17"/>
      <c r="N340" s="17"/>
      <c r="Y340">
        <v>1</v>
      </c>
    </row>
    <row r="341" spans="1:25" x14ac:dyDescent="0.2">
      <c r="A341" s="20" t="s">
        <v>328</v>
      </c>
      <c r="B341" s="39">
        <v>0</v>
      </c>
      <c r="C341" s="39">
        <v>-50</v>
      </c>
      <c r="D341" s="39">
        <v>-150</v>
      </c>
      <c r="E341" s="39">
        <v>-300</v>
      </c>
      <c r="F341" s="39">
        <v>-450</v>
      </c>
      <c r="G341" s="39">
        <v>-500</v>
      </c>
      <c r="H341" s="39">
        <v>-500</v>
      </c>
      <c r="I341" s="39">
        <v>-500</v>
      </c>
      <c r="J341" s="39">
        <v>-500</v>
      </c>
      <c r="K341" s="39">
        <v>-500</v>
      </c>
      <c r="L341" s="39">
        <v>-500</v>
      </c>
      <c r="M341" s="39">
        <v>-1450</v>
      </c>
      <c r="N341" s="39">
        <v>-3950</v>
      </c>
    </row>
    <row r="342" spans="1:25" x14ac:dyDescent="0.2">
      <c r="A342" s="20" t="s">
        <v>329</v>
      </c>
      <c r="B342" s="40">
        <v>0</v>
      </c>
      <c r="C342" s="40">
        <v>-178</v>
      </c>
      <c r="D342" s="40">
        <v>-177</v>
      </c>
      <c r="E342" s="40">
        <v>0</v>
      </c>
      <c r="F342" s="40">
        <v>0</v>
      </c>
      <c r="G342" s="40">
        <v>0</v>
      </c>
      <c r="H342" s="40">
        <v>0</v>
      </c>
      <c r="I342" s="40">
        <v>0</v>
      </c>
      <c r="J342" s="40">
        <v>0</v>
      </c>
      <c r="K342" s="40">
        <v>0</v>
      </c>
      <c r="L342" s="40">
        <v>-1000</v>
      </c>
      <c r="M342" s="40">
        <v>-355</v>
      </c>
      <c r="N342" s="40">
        <v>-1355</v>
      </c>
    </row>
    <row r="343" spans="1:25" x14ac:dyDescent="0.2">
      <c r="A343" s="10" t="s">
        <v>99</v>
      </c>
      <c r="B343" s="39">
        <f t="shared" ref="B343:N343" si="63">SUMIF($Y340:$Y342,"&lt;&gt;1",B340:B342)</f>
        <v>0</v>
      </c>
      <c r="C343" s="39">
        <f t="shared" si="63"/>
        <v>-228</v>
      </c>
      <c r="D343" s="39">
        <f t="shared" si="63"/>
        <v>-327</v>
      </c>
      <c r="E343" s="39">
        <f t="shared" si="63"/>
        <v>-300</v>
      </c>
      <c r="F343" s="39">
        <f t="shared" si="63"/>
        <v>-450</v>
      </c>
      <c r="G343" s="39">
        <f t="shared" si="63"/>
        <v>-500</v>
      </c>
      <c r="H343" s="39">
        <f t="shared" si="63"/>
        <v>-500</v>
      </c>
      <c r="I343" s="39">
        <f t="shared" si="63"/>
        <v>-500</v>
      </c>
      <c r="J343" s="39">
        <f t="shared" si="63"/>
        <v>-500</v>
      </c>
      <c r="K343" s="39">
        <f t="shared" si="63"/>
        <v>-500</v>
      </c>
      <c r="L343" s="39">
        <f t="shared" si="63"/>
        <v>-1500</v>
      </c>
      <c r="M343" s="39">
        <f t="shared" si="63"/>
        <v>-1805</v>
      </c>
      <c r="N343" s="39">
        <f t="shared" si="63"/>
        <v>-5305</v>
      </c>
      <c r="Y343">
        <v>1</v>
      </c>
    </row>
    <row r="344" spans="1:25" x14ac:dyDescent="0.2">
      <c r="A344" s="38" t="s">
        <v>330</v>
      </c>
      <c r="B344" s="17"/>
      <c r="C344" s="17"/>
      <c r="D344" s="17"/>
      <c r="E344" s="17"/>
      <c r="F344" s="17"/>
      <c r="G344" s="17"/>
      <c r="H344" s="17"/>
      <c r="I344" s="17"/>
      <c r="J344" s="17"/>
      <c r="K344" s="17"/>
      <c r="L344" s="17"/>
      <c r="M344" s="17"/>
      <c r="N344" s="17"/>
      <c r="Y344">
        <v>1</v>
      </c>
    </row>
    <row r="345" spans="1:25" x14ac:dyDescent="0.2">
      <c r="A345" s="20" t="s">
        <v>331</v>
      </c>
      <c r="B345" s="40">
        <v>0</v>
      </c>
      <c r="C345" s="40">
        <v>216</v>
      </c>
      <c r="D345" s="40">
        <v>-4997</v>
      </c>
      <c r="E345" s="40">
        <v>-83</v>
      </c>
      <c r="F345" s="40">
        <v>-83</v>
      </c>
      <c r="G345" s="40">
        <v>-83</v>
      </c>
      <c r="H345" s="40">
        <v>-83</v>
      </c>
      <c r="I345" s="40">
        <v>-83</v>
      </c>
      <c r="J345" s="40">
        <v>-83</v>
      </c>
      <c r="K345" s="40">
        <v>-83</v>
      </c>
      <c r="L345" s="40">
        <v>-110</v>
      </c>
      <c r="M345" s="40">
        <v>-5030</v>
      </c>
      <c r="N345" s="40">
        <v>-5472</v>
      </c>
    </row>
    <row r="346" spans="1:25" s="18" customFormat="1" x14ac:dyDescent="0.2">
      <c r="A346" s="20" t="s">
        <v>334</v>
      </c>
      <c r="B346" s="40">
        <f>SUM(B335:B339,B343,B345)</f>
        <v>0</v>
      </c>
      <c r="C346" s="40">
        <f t="shared" ref="C346:N346" si="64">SUM(C335:C339,C343,C345)</f>
        <v>-222</v>
      </c>
      <c r="D346" s="40">
        <f t="shared" si="64"/>
        <v>-6123</v>
      </c>
      <c r="E346" s="40">
        <f t="shared" si="64"/>
        <v>-1221</v>
      </c>
      <c r="F346" s="40">
        <f t="shared" si="64"/>
        <v>-1400</v>
      </c>
      <c r="G346" s="40">
        <f t="shared" si="64"/>
        <v>-1470</v>
      </c>
      <c r="H346" s="40">
        <f t="shared" si="64"/>
        <v>-1489</v>
      </c>
      <c r="I346" s="40">
        <f t="shared" si="64"/>
        <v>-1509</v>
      </c>
      <c r="J346" s="40">
        <f t="shared" si="64"/>
        <v>-1746</v>
      </c>
      <c r="K346" s="40">
        <f t="shared" si="64"/>
        <v>-1771</v>
      </c>
      <c r="L346" s="40">
        <f t="shared" si="64"/>
        <v>-2826</v>
      </c>
      <c r="M346" s="40">
        <f t="shared" si="64"/>
        <v>-10436</v>
      </c>
      <c r="N346" s="40">
        <f t="shared" si="64"/>
        <v>-19777</v>
      </c>
    </row>
    <row r="347" spans="1:25" x14ac:dyDescent="0.2">
      <c r="A347" s="10" t="s">
        <v>303</v>
      </c>
      <c r="B347" s="39">
        <f>SUM(B333,B346)</f>
        <v>-2209</v>
      </c>
      <c r="C347" s="39">
        <f t="shared" ref="C347:E347" si="65">SUM(C333,C346)</f>
        <v>-7229</v>
      </c>
      <c r="D347" s="39">
        <f t="shared" si="65"/>
        <v>-13604</v>
      </c>
      <c r="E347" s="39">
        <f t="shared" si="65"/>
        <v>-9022</v>
      </c>
      <c r="F347" s="39">
        <f t="shared" ref="F347" si="66">SUM(F333,F346)</f>
        <v>-9661</v>
      </c>
      <c r="G347" s="39">
        <f t="shared" ref="G347:H347" si="67">SUM(G333,G346)</f>
        <v>-10230</v>
      </c>
      <c r="H347" s="39">
        <f t="shared" si="67"/>
        <v>-10764</v>
      </c>
      <c r="I347" s="39">
        <f t="shared" ref="I347" si="68">SUM(I333,I346)</f>
        <v>-11401</v>
      </c>
      <c r="J347" s="39">
        <f t="shared" ref="J347:K347" si="69">SUM(J333,J346)</f>
        <v>-12281</v>
      </c>
      <c r="K347" s="39">
        <f t="shared" si="69"/>
        <v>-12979</v>
      </c>
      <c r="L347" s="39">
        <f t="shared" ref="L347" si="70">SUM(L333,L346)</f>
        <v>-14026</v>
      </c>
      <c r="M347" s="39">
        <f t="shared" ref="M347:N347" si="71">SUM(M333,M346)</f>
        <v>-49746</v>
      </c>
      <c r="N347" s="39">
        <f t="shared" si="71"/>
        <v>-111197</v>
      </c>
      <c r="Y347">
        <v>1</v>
      </c>
    </row>
    <row r="348" spans="1:25" x14ac:dyDescent="0.2">
      <c r="A348" s="10" t="s">
        <v>272</v>
      </c>
      <c r="B348" s="17"/>
      <c r="C348" s="17"/>
      <c r="D348" s="17"/>
      <c r="E348" s="17"/>
      <c r="F348" s="17"/>
      <c r="G348" s="17"/>
      <c r="H348" s="17"/>
      <c r="I348" s="17"/>
      <c r="J348" s="17"/>
      <c r="K348" s="17"/>
      <c r="L348" s="17"/>
      <c r="M348" s="17"/>
      <c r="N348" s="17"/>
      <c r="Y348">
        <v>1</v>
      </c>
    </row>
    <row r="349" spans="1:25" x14ac:dyDescent="0.2">
      <c r="A349" s="20" t="s">
        <v>101</v>
      </c>
      <c r="B349" s="39">
        <v>0</v>
      </c>
      <c r="C349" s="39">
        <v>34</v>
      </c>
      <c r="D349" s="39">
        <v>55</v>
      </c>
      <c r="E349" s="39">
        <v>57</v>
      </c>
      <c r="F349" s="39">
        <v>54</v>
      </c>
      <c r="G349" s="39">
        <v>49</v>
      </c>
      <c r="H349" s="39">
        <v>48</v>
      </c>
      <c r="I349" s="39">
        <v>44</v>
      </c>
      <c r="J349" s="39">
        <v>40</v>
      </c>
      <c r="K349" s="39">
        <v>40</v>
      </c>
      <c r="L349" s="39">
        <v>41</v>
      </c>
      <c r="M349" s="39">
        <v>249</v>
      </c>
      <c r="N349" s="39">
        <v>462</v>
      </c>
    </row>
    <row r="350" spans="1:25" ht="14.25" x14ac:dyDescent="0.2">
      <c r="A350" s="20" t="s">
        <v>422</v>
      </c>
      <c r="B350" s="39">
        <v>0</v>
      </c>
      <c r="C350" s="39">
        <v>81</v>
      </c>
      <c r="D350" s="39">
        <v>-352</v>
      </c>
      <c r="E350" s="39">
        <v>-171</v>
      </c>
      <c r="F350" s="39">
        <v>-219</v>
      </c>
      <c r="G350" s="39">
        <v>-296</v>
      </c>
      <c r="H350" s="39">
        <v>-359</v>
      </c>
      <c r="I350" s="39">
        <v>-377</v>
      </c>
      <c r="J350" s="39">
        <v>-390</v>
      </c>
      <c r="K350" s="39">
        <v>-396</v>
      </c>
      <c r="L350" s="39">
        <v>-402</v>
      </c>
      <c r="M350" s="39">
        <v>-957</v>
      </c>
      <c r="N350" s="39">
        <v>-2881</v>
      </c>
    </row>
    <row r="351" spans="1:25" x14ac:dyDescent="0.2">
      <c r="A351" s="20" t="s">
        <v>102</v>
      </c>
      <c r="B351" s="39">
        <v>0</v>
      </c>
      <c r="C351" s="39">
        <v>0</v>
      </c>
      <c r="D351" s="39">
        <v>0</v>
      </c>
      <c r="E351" s="39">
        <v>0</v>
      </c>
      <c r="F351" s="39">
        <v>0</v>
      </c>
      <c r="G351" s="39">
        <v>0</v>
      </c>
      <c r="H351" s="39">
        <v>0</v>
      </c>
      <c r="I351" s="39">
        <v>0</v>
      </c>
      <c r="J351" s="39">
        <v>0</v>
      </c>
      <c r="K351" s="39">
        <v>10518</v>
      </c>
      <c r="L351" s="39">
        <v>-27230</v>
      </c>
      <c r="M351" s="39">
        <f>SUM(C351:G351)</f>
        <v>0</v>
      </c>
      <c r="N351" s="39">
        <v>-16712</v>
      </c>
    </row>
    <row r="352" spans="1:25" x14ac:dyDescent="0.2">
      <c r="A352" s="20" t="s">
        <v>103</v>
      </c>
      <c r="B352" s="39">
        <v>0</v>
      </c>
      <c r="C352" s="39">
        <v>-50</v>
      </c>
      <c r="D352" s="39">
        <v>-55</v>
      </c>
      <c r="E352" s="39">
        <v>-55</v>
      </c>
      <c r="F352" s="39">
        <v>-60</v>
      </c>
      <c r="G352" s="39">
        <v>-65</v>
      </c>
      <c r="H352" s="39">
        <v>-70</v>
      </c>
      <c r="I352" s="39">
        <v>-70</v>
      </c>
      <c r="J352" s="39">
        <v>-80</v>
      </c>
      <c r="K352" s="39">
        <v>-80</v>
      </c>
      <c r="L352" s="39">
        <v>-85</v>
      </c>
      <c r="M352" s="39">
        <v>-285</v>
      </c>
      <c r="N352" s="39">
        <v>-670</v>
      </c>
    </row>
    <row r="353" spans="1:16" ht="14.25" x14ac:dyDescent="0.2">
      <c r="A353" s="20" t="s">
        <v>423</v>
      </c>
      <c r="B353" s="39">
        <v>0</v>
      </c>
      <c r="C353" s="39">
        <v>29</v>
      </c>
      <c r="D353" s="39">
        <v>37</v>
      </c>
      <c r="E353" s="39">
        <v>10</v>
      </c>
      <c r="F353" s="39">
        <v>-3</v>
      </c>
      <c r="G353" s="39">
        <v>-8</v>
      </c>
      <c r="H353" s="39">
        <v>-6</v>
      </c>
      <c r="I353" s="39">
        <v>-4</v>
      </c>
      <c r="J353" s="39">
        <v>-8</v>
      </c>
      <c r="K353" s="39">
        <v>-10</v>
      </c>
      <c r="L353" s="39">
        <v>-28</v>
      </c>
      <c r="M353" s="39">
        <v>65</v>
      </c>
      <c r="N353" s="39">
        <v>9</v>
      </c>
    </row>
    <row r="354" spans="1:16" x14ac:dyDescent="0.2">
      <c r="A354" s="20" t="s">
        <v>307</v>
      </c>
      <c r="B354" s="39">
        <v>0</v>
      </c>
      <c r="C354" s="39">
        <v>-253</v>
      </c>
      <c r="D354" s="39">
        <v>-295</v>
      </c>
      <c r="E354" s="39">
        <v>-337</v>
      </c>
      <c r="F354" s="39">
        <v>-379</v>
      </c>
      <c r="G354" s="39">
        <v>-422</v>
      </c>
      <c r="H354" s="39">
        <v>-443</v>
      </c>
      <c r="I354" s="39">
        <v>-464</v>
      </c>
      <c r="J354" s="39">
        <v>-506</v>
      </c>
      <c r="K354" s="39">
        <v>-527</v>
      </c>
      <c r="L354" s="39">
        <v>-590</v>
      </c>
      <c r="M354" s="39">
        <v>-1686</v>
      </c>
      <c r="N354" s="39">
        <v>-4216</v>
      </c>
    </row>
    <row r="355" spans="1:16" x14ac:dyDescent="0.2">
      <c r="A355" s="20" t="s">
        <v>104</v>
      </c>
      <c r="B355" s="39">
        <v>0</v>
      </c>
      <c r="C355" s="39">
        <v>0</v>
      </c>
      <c r="D355" s="39">
        <v>0</v>
      </c>
      <c r="E355" s="39">
        <v>0</v>
      </c>
      <c r="F355" s="39">
        <v>0</v>
      </c>
      <c r="G355" s="39">
        <v>0</v>
      </c>
      <c r="H355" s="39">
        <v>0</v>
      </c>
      <c r="I355" s="39">
        <v>0</v>
      </c>
      <c r="J355" s="39">
        <v>0</v>
      </c>
      <c r="K355" s="39">
        <v>0</v>
      </c>
      <c r="L355" s="39">
        <v>0</v>
      </c>
      <c r="M355" s="39">
        <f>SUM(C355:G355)</f>
        <v>0</v>
      </c>
      <c r="N355" s="39">
        <f>SUM(C355:L355)</f>
        <v>0</v>
      </c>
    </row>
    <row r="356" spans="1:16" x14ac:dyDescent="0.2">
      <c r="A356" s="28" t="s">
        <v>273</v>
      </c>
      <c r="B356" s="17"/>
      <c r="C356" s="17"/>
      <c r="D356" s="17"/>
      <c r="E356" s="17"/>
      <c r="F356" s="17"/>
      <c r="G356" s="17"/>
      <c r="H356" s="17"/>
      <c r="I356" s="17"/>
      <c r="J356" s="17"/>
      <c r="K356" s="17"/>
      <c r="L356" s="17"/>
      <c r="M356" s="17"/>
      <c r="N356" s="17"/>
    </row>
    <row r="357" spans="1:16" x14ac:dyDescent="0.2">
      <c r="A357" s="30" t="s">
        <v>274</v>
      </c>
      <c r="B357" s="39">
        <v>0</v>
      </c>
      <c r="C357" s="39">
        <v>0</v>
      </c>
      <c r="D357" s="39">
        <v>-14000</v>
      </c>
      <c r="E357" s="39">
        <v>-42000</v>
      </c>
      <c r="F357" s="39">
        <v>-68000</v>
      </c>
      <c r="G357" s="39">
        <v>-98000</v>
      </c>
      <c r="H357" s="39">
        <v>-106000</v>
      </c>
      <c r="I357" s="39">
        <v>-113000</v>
      </c>
      <c r="J357" s="39">
        <v>-126000</v>
      </c>
      <c r="K357" s="39">
        <v>-135000</v>
      </c>
      <c r="L357" s="39">
        <v>-142000</v>
      </c>
      <c r="M357" s="39">
        <v>-222000</v>
      </c>
      <c r="N357" s="39">
        <v>-844000</v>
      </c>
      <c r="P357" s="14"/>
    </row>
    <row r="358" spans="1:16" s="21" customFormat="1" ht="14.25" x14ac:dyDescent="0.2">
      <c r="A358" s="31" t="s">
        <v>308</v>
      </c>
      <c r="B358" s="42">
        <v>1385</v>
      </c>
      <c r="C358" s="43">
        <v>8430.6666666666661</v>
      </c>
      <c r="D358" s="43">
        <v>12379.916666666668</v>
      </c>
      <c r="E358" s="43">
        <v>8609.6666666666661</v>
      </c>
      <c r="F358" s="43">
        <v>28867.25</v>
      </c>
      <c r="G358" s="43">
        <v>22242.666666666664</v>
      </c>
      <c r="H358" s="43">
        <v>25748.75</v>
      </c>
      <c r="I358" s="43">
        <v>29173.333333333332</v>
      </c>
      <c r="J358" s="43">
        <v>21370.583333333332</v>
      </c>
      <c r="K358" s="43">
        <v>36649</v>
      </c>
      <c r="L358" s="43">
        <v>53567.333333333336</v>
      </c>
      <c r="M358" s="44">
        <f>SUM(C358:G358)</f>
        <v>80530.166666666657</v>
      </c>
      <c r="N358" s="44">
        <f>SUM(C358:L358)</f>
        <v>247039.16666666669</v>
      </c>
    </row>
    <row r="359" spans="1:16" s="21" customFormat="1" x14ac:dyDescent="0.2">
      <c r="A359" s="24" t="s">
        <v>335</v>
      </c>
      <c r="B359" s="45">
        <f>SUM(B357:B358)</f>
        <v>1385</v>
      </c>
      <c r="C359" s="45">
        <f>SUM(C357:C358)</f>
        <v>8430.6666666666661</v>
      </c>
      <c r="D359" s="45">
        <f t="shared" ref="D359:L359" si="72">SUM(D357:D358)</f>
        <v>-1620.0833333333321</v>
      </c>
      <c r="E359" s="45">
        <f t="shared" si="72"/>
        <v>-33390.333333333336</v>
      </c>
      <c r="F359" s="45">
        <f t="shared" si="72"/>
        <v>-39132.75</v>
      </c>
      <c r="G359" s="45">
        <f t="shared" si="72"/>
        <v>-75757.333333333343</v>
      </c>
      <c r="H359" s="45">
        <f t="shared" si="72"/>
        <v>-80251.25</v>
      </c>
      <c r="I359" s="45">
        <f t="shared" si="72"/>
        <v>-83826.666666666672</v>
      </c>
      <c r="J359" s="45">
        <f t="shared" si="72"/>
        <v>-104629.41666666667</v>
      </c>
      <c r="K359" s="45">
        <f t="shared" si="72"/>
        <v>-98351</v>
      </c>
      <c r="L359" s="45">
        <f t="shared" si="72"/>
        <v>-88432.666666666657</v>
      </c>
      <c r="M359" s="46">
        <f>SUM(C359:G359)</f>
        <v>-141469.83333333334</v>
      </c>
      <c r="N359" s="46">
        <f>SUM(C359:L359)</f>
        <v>-596960.83333333337</v>
      </c>
    </row>
    <row r="360" spans="1:16" x14ac:dyDescent="0.2">
      <c r="A360" s="38" t="s">
        <v>105</v>
      </c>
      <c r="B360" s="39"/>
      <c r="C360" s="39"/>
      <c r="D360" s="39"/>
      <c r="E360" s="39"/>
      <c r="F360" s="39"/>
      <c r="G360" s="39"/>
      <c r="H360" s="39"/>
      <c r="I360" s="39"/>
      <c r="J360" s="39"/>
      <c r="K360" s="39"/>
      <c r="L360" s="39"/>
      <c r="M360" s="39"/>
      <c r="N360" s="39"/>
    </row>
    <row r="361" spans="1:16" x14ac:dyDescent="0.2">
      <c r="A361" s="20" t="s">
        <v>339</v>
      </c>
      <c r="B361" s="39">
        <v>0</v>
      </c>
      <c r="C361" s="39">
        <v>-15348</v>
      </c>
      <c r="D361" s="39">
        <v>-16108</v>
      </c>
      <c r="E361" s="39">
        <v>-17413</v>
      </c>
      <c r="F361" s="39">
        <v>-17599</v>
      </c>
      <c r="G361" s="39">
        <v>-18013</v>
      </c>
      <c r="H361" s="39">
        <v>-18771</v>
      </c>
      <c r="I361" s="39">
        <v>-18887</v>
      </c>
      <c r="J361" s="39">
        <v>-19311</v>
      </c>
      <c r="K361" s="39">
        <v>-20127</v>
      </c>
      <c r="L361" s="39">
        <v>-20282</v>
      </c>
      <c r="M361" s="39">
        <v>-84481</v>
      </c>
      <c r="N361" s="39">
        <v>-181859</v>
      </c>
    </row>
    <row r="362" spans="1:16" x14ac:dyDescent="0.2">
      <c r="A362" s="20" t="s">
        <v>340</v>
      </c>
      <c r="B362" s="39">
        <v>0</v>
      </c>
      <c r="C362" s="39">
        <v>-1095</v>
      </c>
      <c r="D362" s="39">
        <v>-1442</v>
      </c>
      <c r="E362" s="39">
        <v>-1513</v>
      </c>
      <c r="F362" s="39">
        <v>-1547</v>
      </c>
      <c r="G362" s="39">
        <v>-1607</v>
      </c>
      <c r="H362" s="39">
        <v>-1603</v>
      </c>
      <c r="I362" s="39">
        <v>-1595</v>
      </c>
      <c r="J362" s="39">
        <v>-1615</v>
      </c>
      <c r="K362" s="39">
        <v>-1618</v>
      </c>
      <c r="L362" s="39">
        <v>-1594</v>
      </c>
      <c r="M362" s="39">
        <v>-7204</v>
      </c>
      <c r="N362" s="39">
        <v>-15229</v>
      </c>
    </row>
    <row r="363" spans="1:16" x14ac:dyDescent="0.2">
      <c r="A363" s="20" t="s">
        <v>341</v>
      </c>
      <c r="B363" s="39">
        <v>0</v>
      </c>
      <c r="C363" s="39">
        <v>0</v>
      </c>
      <c r="D363" s="39">
        <v>0</v>
      </c>
      <c r="E363" s="39">
        <v>0</v>
      </c>
      <c r="F363" s="39">
        <v>0</v>
      </c>
      <c r="G363" s="39">
        <v>0</v>
      </c>
      <c r="H363" s="39">
        <v>0</v>
      </c>
      <c r="I363" s="39">
        <v>0</v>
      </c>
      <c r="J363" s="39">
        <v>0</v>
      </c>
      <c r="K363" s="39">
        <v>0</v>
      </c>
      <c r="L363" s="39">
        <v>0</v>
      </c>
      <c r="M363" s="39">
        <v>0</v>
      </c>
      <c r="N363" s="39">
        <v>0</v>
      </c>
    </row>
    <row r="364" spans="1:16" x14ac:dyDescent="0.2">
      <c r="A364" s="20" t="s">
        <v>342</v>
      </c>
      <c r="B364" s="39">
        <v>0</v>
      </c>
      <c r="C364" s="39">
        <v>-608</v>
      </c>
      <c r="D364" s="39">
        <v>-608</v>
      </c>
      <c r="E364" s="39">
        <v>-608</v>
      </c>
      <c r="F364" s="39">
        <v>-608</v>
      </c>
      <c r="G364" s="39">
        <v>-608</v>
      </c>
      <c r="H364" s="39">
        <v>-608</v>
      </c>
      <c r="I364" s="39">
        <v>-608</v>
      </c>
      <c r="J364" s="39">
        <v>-608</v>
      </c>
      <c r="K364" s="39">
        <v>-608</v>
      </c>
      <c r="L364" s="39">
        <v>-608</v>
      </c>
      <c r="M364" s="39">
        <v>-3040</v>
      </c>
      <c r="N364" s="39">
        <v>-6080</v>
      </c>
    </row>
    <row r="365" spans="1:16" x14ac:dyDescent="0.2">
      <c r="A365" s="20" t="s">
        <v>343</v>
      </c>
      <c r="B365" s="39">
        <v>0</v>
      </c>
      <c r="C365" s="39">
        <v>9</v>
      </c>
      <c r="D365" s="39">
        <v>11</v>
      </c>
      <c r="E365" s="39">
        <v>13</v>
      </c>
      <c r="F365" s="39">
        <v>14</v>
      </c>
      <c r="G365" s="39">
        <v>17</v>
      </c>
      <c r="H365" s="39">
        <v>20</v>
      </c>
      <c r="I365" s="39">
        <v>22</v>
      </c>
      <c r="J365" s="39">
        <v>24</v>
      </c>
      <c r="K365" s="39">
        <v>26</v>
      </c>
      <c r="L365" s="39">
        <v>28</v>
      </c>
      <c r="M365" s="39">
        <v>64</v>
      </c>
      <c r="N365" s="39">
        <v>184</v>
      </c>
    </row>
    <row r="366" spans="1:16" x14ac:dyDescent="0.2">
      <c r="A366" s="20" t="s">
        <v>344</v>
      </c>
      <c r="B366" s="39">
        <v>0</v>
      </c>
      <c r="C366" s="39">
        <v>-14</v>
      </c>
      <c r="D366" s="39">
        <v>-25</v>
      </c>
      <c r="E366" s="39">
        <v>-39</v>
      </c>
      <c r="F366" s="39">
        <v>-44</v>
      </c>
      <c r="G366" s="39">
        <v>-50</v>
      </c>
      <c r="H366" s="39">
        <v>-51</v>
      </c>
      <c r="I366" s="39">
        <v>-53</v>
      </c>
      <c r="J366" s="39">
        <v>-54</v>
      </c>
      <c r="K366" s="39">
        <v>-56</v>
      </c>
      <c r="L366" s="39">
        <v>-57</v>
      </c>
      <c r="M366" s="39">
        <v>-172</v>
      </c>
      <c r="N366" s="39">
        <v>-443</v>
      </c>
    </row>
    <row r="367" spans="1:16" x14ac:dyDescent="0.2">
      <c r="A367" s="20" t="s">
        <v>345</v>
      </c>
      <c r="B367" s="39">
        <v>0</v>
      </c>
      <c r="C367" s="39">
        <v>-1360</v>
      </c>
      <c r="D367" s="39">
        <v>-1632</v>
      </c>
      <c r="E367" s="39">
        <v>-1700</v>
      </c>
      <c r="F367" s="39">
        <v>-1700</v>
      </c>
      <c r="G367" s="39">
        <v>-1700</v>
      </c>
      <c r="H367" s="39">
        <v>-1700</v>
      </c>
      <c r="I367" s="39">
        <v>-1700</v>
      </c>
      <c r="J367" s="39">
        <v>-1700</v>
      </c>
      <c r="K367" s="39">
        <v>-1700</v>
      </c>
      <c r="L367" s="39">
        <v>-1700</v>
      </c>
      <c r="M367" s="39">
        <v>-8092</v>
      </c>
      <c r="N367" s="39">
        <v>-16592</v>
      </c>
    </row>
    <row r="368" spans="1:16" x14ac:dyDescent="0.2">
      <c r="A368" s="20" t="s">
        <v>346</v>
      </c>
      <c r="B368" s="39">
        <v>0</v>
      </c>
      <c r="C368" s="39">
        <v>18</v>
      </c>
      <c r="D368" s="39">
        <v>23</v>
      </c>
      <c r="E368" s="39">
        <v>24</v>
      </c>
      <c r="F368" s="39">
        <v>24</v>
      </c>
      <c r="G368" s="39">
        <v>25</v>
      </c>
      <c r="H368" s="39">
        <v>25</v>
      </c>
      <c r="I368" s="39">
        <v>25</v>
      </c>
      <c r="J368" s="39">
        <v>25</v>
      </c>
      <c r="K368" s="39">
        <v>25</v>
      </c>
      <c r="L368" s="39">
        <v>25</v>
      </c>
      <c r="M368" s="39">
        <v>114</v>
      </c>
      <c r="N368" s="39">
        <v>239</v>
      </c>
    </row>
    <row r="369" spans="1:14" x14ac:dyDescent="0.2">
      <c r="A369" s="20" t="s">
        <v>347</v>
      </c>
      <c r="B369" s="39"/>
      <c r="C369" s="39"/>
      <c r="D369" s="39"/>
      <c r="E369" s="39"/>
      <c r="F369" s="39"/>
      <c r="G369" s="39"/>
      <c r="H369" s="39"/>
      <c r="I369" s="39"/>
      <c r="J369" s="39"/>
      <c r="K369" s="39"/>
      <c r="L369" s="39"/>
      <c r="M369" s="39"/>
      <c r="N369" s="39"/>
    </row>
    <row r="370" spans="1:14" ht="14.25" x14ac:dyDescent="0.2">
      <c r="A370" s="20" t="s">
        <v>424</v>
      </c>
      <c r="B370" s="39">
        <v>0</v>
      </c>
      <c r="C370" s="39">
        <v>-1927</v>
      </c>
      <c r="D370" s="39">
        <v>-7134</v>
      </c>
      <c r="E370" s="39">
        <v>-7250</v>
      </c>
      <c r="F370" s="39">
        <v>-7330</v>
      </c>
      <c r="G370" s="39">
        <v>-7488</v>
      </c>
      <c r="H370" s="39">
        <v>-7776</v>
      </c>
      <c r="I370" s="39">
        <v>-8027</v>
      </c>
      <c r="J370" s="39">
        <v>-8294</v>
      </c>
      <c r="K370" s="39">
        <v>-8631</v>
      </c>
      <c r="L370" s="39">
        <v>-8938</v>
      </c>
      <c r="M370" s="39">
        <v>-31129</v>
      </c>
      <c r="N370" s="39">
        <v>-72795</v>
      </c>
    </row>
    <row r="371" spans="1:14" x14ac:dyDescent="0.2">
      <c r="A371" s="20" t="s">
        <v>348</v>
      </c>
      <c r="B371" s="40">
        <v>0</v>
      </c>
      <c r="C371" s="40">
        <v>22</v>
      </c>
      <c r="D371" s="40">
        <v>41</v>
      </c>
      <c r="E371" s="40">
        <v>60</v>
      </c>
      <c r="F371" s="40">
        <v>79</v>
      </c>
      <c r="G371" s="40">
        <v>98</v>
      </c>
      <c r="H371" s="40">
        <v>78</v>
      </c>
      <c r="I371" s="40">
        <v>59</v>
      </c>
      <c r="J371" s="40">
        <v>40</v>
      </c>
      <c r="K371" s="40">
        <v>21</v>
      </c>
      <c r="L371" s="40">
        <v>2</v>
      </c>
      <c r="M371" s="40">
        <v>300</v>
      </c>
      <c r="N371" s="40">
        <v>500</v>
      </c>
    </row>
    <row r="372" spans="1:14" x14ac:dyDescent="0.2">
      <c r="A372" s="20" t="s">
        <v>338</v>
      </c>
      <c r="B372" s="39">
        <f>SUM(B361:B371)</f>
        <v>0</v>
      </c>
      <c r="C372" s="39">
        <f t="shared" ref="C372:N372" si="73">SUM(C361:C371)</f>
        <v>-20303</v>
      </c>
      <c r="D372" s="39">
        <f t="shared" si="73"/>
        <v>-26874</v>
      </c>
      <c r="E372" s="39">
        <f t="shared" si="73"/>
        <v>-28426</v>
      </c>
      <c r="F372" s="39">
        <f t="shared" si="73"/>
        <v>-28711</v>
      </c>
      <c r="G372" s="39">
        <f t="shared" si="73"/>
        <v>-29326</v>
      </c>
      <c r="H372" s="39">
        <f t="shared" si="73"/>
        <v>-30386</v>
      </c>
      <c r="I372" s="39">
        <f t="shared" si="73"/>
        <v>-30764</v>
      </c>
      <c r="J372" s="39">
        <f t="shared" si="73"/>
        <v>-31493</v>
      </c>
      <c r="K372" s="39">
        <f t="shared" si="73"/>
        <v>-32668</v>
      </c>
      <c r="L372" s="39">
        <f t="shared" si="73"/>
        <v>-33124</v>
      </c>
      <c r="M372" s="39">
        <f t="shared" si="73"/>
        <v>-133640</v>
      </c>
      <c r="N372" s="39">
        <f t="shared" si="73"/>
        <v>-292075</v>
      </c>
    </row>
    <row r="373" spans="1:14" s="18" customFormat="1" x14ac:dyDescent="0.2">
      <c r="A373" s="20" t="s">
        <v>426</v>
      </c>
      <c r="B373" s="39"/>
      <c r="C373" s="39"/>
      <c r="D373" s="39"/>
      <c r="E373" s="39"/>
      <c r="F373" s="39"/>
      <c r="G373" s="39"/>
      <c r="H373" s="39"/>
      <c r="I373" s="39"/>
      <c r="J373" s="39"/>
      <c r="K373" s="39"/>
      <c r="L373" s="39"/>
      <c r="M373" s="39"/>
      <c r="N373" s="39"/>
    </row>
    <row r="374" spans="1:14" x14ac:dyDescent="0.2">
      <c r="A374" s="20" t="s">
        <v>427</v>
      </c>
      <c r="B374" s="17"/>
      <c r="C374" s="17"/>
      <c r="D374" s="17"/>
      <c r="E374" s="17"/>
      <c r="F374" s="17"/>
      <c r="G374" s="17"/>
      <c r="H374" s="17"/>
      <c r="I374" s="17"/>
      <c r="J374" s="17"/>
      <c r="K374" s="17"/>
      <c r="L374" s="17"/>
      <c r="M374" s="17"/>
      <c r="N374" s="17"/>
    </row>
    <row r="375" spans="1:14" x14ac:dyDescent="0.2">
      <c r="A375" s="20" t="s">
        <v>428</v>
      </c>
      <c r="B375" s="39">
        <v>0</v>
      </c>
      <c r="C375" s="39">
        <v>0</v>
      </c>
      <c r="D375" s="39">
        <v>0</v>
      </c>
      <c r="E375" s="39">
        <v>-103</v>
      </c>
      <c r="F375" s="39">
        <v>22</v>
      </c>
      <c r="G375" s="39">
        <v>171</v>
      </c>
      <c r="H375" s="39">
        <v>353</v>
      </c>
      <c r="I375" s="39">
        <v>523</v>
      </c>
      <c r="J375" s="39">
        <v>688</v>
      </c>
      <c r="K375" s="39">
        <v>863</v>
      </c>
      <c r="L375" s="39">
        <v>1044</v>
      </c>
      <c r="M375" s="39">
        <v>90</v>
      </c>
      <c r="N375" s="39">
        <v>3561</v>
      </c>
    </row>
    <row r="376" spans="1:14" x14ac:dyDescent="0.2">
      <c r="A376" s="20" t="s">
        <v>429</v>
      </c>
      <c r="B376" s="39">
        <v>0</v>
      </c>
      <c r="C376" s="39">
        <v>0</v>
      </c>
      <c r="D376" s="39">
        <v>0</v>
      </c>
      <c r="E376" s="39">
        <v>0</v>
      </c>
      <c r="F376" s="39">
        <v>0</v>
      </c>
      <c r="G376" s="39">
        <v>0</v>
      </c>
      <c r="H376" s="39">
        <v>0</v>
      </c>
      <c r="I376" s="39">
        <v>0</v>
      </c>
      <c r="J376" s="39">
        <v>0</v>
      </c>
      <c r="K376" s="39">
        <v>0</v>
      </c>
      <c r="L376" s="39">
        <v>0</v>
      </c>
      <c r="M376" s="39">
        <v>0</v>
      </c>
      <c r="N376" s="39">
        <v>0</v>
      </c>
    </row>
    <row r="377" spans="1:14" x14ac:dyDescent="0.2">
      <c r="A377" s="20" t="s">
        <v>430</v>
      </c>
      <c r="B377" s="39">
        <v>0</v>
      </c>
      <c r="C377" s="39">
        <v>100</v>
      </c>
      <c r="D377" s="39">
        <v>100</v>
      </c>
      <c r="E377" s="39">
        <v>100</v>
      </c>
      <c r="F377" s="39">
        <v>100</v>
      </c>
      <c r="G377" s="39">
        <v>100</v>
      </c>
      <c r="H377" s="39">
        <v>-2388</v>
      </c>
      <c r="I377" s="39">
        <v>-4958</v>
      </c>
      <c r="J377" s="39">
        <v>-9045</v>
      </c>
      <c r="K377" s="39">
        <v>-12914</v>
      </c>
      <c r="L377" s="39">
        <v>-17776</v>
      </c>
      <c r="M377" s="39">
        <v>500</v>
      </c>
      <c r="N377" s="39">
        <v>-46581</v>
      </c>
    </row>
    <row r="378" spans="1:14" x14ac:dyDescent="0.2">
      <c r="A378" s="20" t="s">
        <v>431</v>
      </c>
      <c r="B378" s="40">
        <v>0</v>
      </c>
      <c r="C378" s="40">
        <v>-4</v>
      </c>
      <c r="D378" s="40">
        <v>-26</v>
      </c>
      <c r="E378" s="40">
        <v>5</v>
      </c>
      <c r="F378" s="40">
        <v>40</v>
      </c>
      <c r="G378" s="40">
        <v>30</v>
      </c>
      <c r="H378" s="40">
        <v>5</v>
      </c>
      <c r="I378" s="40">
        <v>-17</v>
      </c>
      <c r="J378" s="40">
        <v>-41</v>
      </c>
      <c r="K378" s="40">
        <v>-54</v>
      </c>
      <c r="L378" s="40">
        <v>-79</v>
      </c>
      <c r="M378" s="40">
        <v>45</v>
      </c>
      <c r="N378" s="40">
        <v>-141</v>
      </c>
    </row>
    <row r="379" spans="1:14" x14ac:dyDescent="0.2">
      <c r="A379" s="20" t="s">
        <v>432</v>
      </c>
      <c r="B379" s="39">
        <f>SUM(B375:B378)</f>
        <v>0</v>
      </c>
      <c r="C379" s="39">
        <f t="shared" ref="C379:N379" si="74">SUM(C375:C378)</f>
        <v>96</v>
      </c>
      <c r="D379" s="39">
        <f t="shared" si="74"/>
        <v>74</v>
      </c>
      <c r="E379" s="39">
        <f t="shared" si="74"/>
        <v>2</v>
      </c>
      <c r="F379" s="39">
        <f t="shared" si="74"/>
        <v>162</v>
      </c>
      <c r="G379" s="39">
        <f t="shared" si="74"/>
        <v>301</v>
      </c>
      <c r="H379" s="39">
        <f t="shared" si="74"/>
        <v>-2030</v>
      </c>
      <c r="I379" s="39">
        <f t="shared" si="74"/>
        <v>-4452</v>
      </c>
      <c r="J379" s="39">
        <f t="shared" si="74"/>
        <v>-8398</v>
      </c>
      <c r="K379" s="39">
        <f t="shared" si="74"/>
        <v>-12105</v>
      </c>
      <c r="L379" s="39">
        <f t="shared" si="74"/>
        <v>-16811</v>
      </c>
      <c r="M379" s="39">
        <f t="shared" si="74"/>
        <v>635</v>
      </c>
      <c r="N379" s="39">
        <f t="shared" si="74"/>
        <v>-43161</v>
      </c>
    </row>
    <row r="380" spans="1:14" x14ac:dyDescent="0.2">
      <c r="A380" s="20" t="s">
        <v>433</v>
      </c>
      <c r="B380" s="39"/>
      <c r="C380" s="39"/>
      <c r="D380" s="39"/>
      <c r="E380" s="39"/>
      <c r="F380" s="39"/>
      <c r="G380" s="39"/>
      <c r="H380" s="39"/>
      <c r="I380" s="39"/>
      <c r="J380" s="39"/>
      <c r="K380" s="39"/>
      <c r="L380" s="39"/>
      <c r="M380" s="39"/>
      <c r="N380" s="39"/>
    </row>
    <row r="381" spans="1:14" x14ac:dyDescent="0.2">
      <c r="A381" s="20" t="s">
        <v>434</v>
      </c>
      <c r="B381" s="39">
        <v>0</v>
      </c>
      <c r="C381" s="39">
        <v>-752</v>
      </c>
      <c r="D381" s="39">
        <v>-815</v>
      </c>
      <c r="E381" s="39">
        <v>-768</v>
      </c>
      <c r="F381" s="39">
        <v>-726</v>
      </c>
      <c r="G381" s="39">
        <v>-801</v>
      </c>
      <c r="H381" s="39">
        <v>-819</v>
      </c>
      <c r="I381" s="39">
        <v>-834</v>
      </c>
      <c r="J381" s="39">
        <v>-915</v>
      </c>
      <c r="K381" s="39">
        <v>-810</v>
      </c>
      <c r="L381" s="39">
        <v>-900</v>
      </c>
      <c r="M381" s="39">
        <v>-3862</v>
      </c>
      <c r="N381" s="39">
        <v>-8140</v>
      </c>
    </row>
    <row r="382" spans="1:14" x14ac:dyDescent="0.2">
      <c r="A382" s="20" t="s">
        <v>435</v>
      </c>
      <c r="B382" s="39">
        <v>0</v>
      </c>
      <c r="C382" s="39">
        <v>0</v>
      </c>
      <c r="D382" s="39">
        <v>0</v>
      </c>
      <c r="E382" s="39">
        <v>-19</v>
      </c>
      <c r="F382" s="39">
        <v>-20</v>
      </c>
      <c r="G382" s="39">
        <v>-21</v>
      </c>
      <c r="H382" s="39">
        <v>-23</v>
      </c>
      <c r="I382" s="39">
        <v>-24</v>
      </c>
      <c r="J382" s="39">
        <v>-26</v>
      </c>
      <c r="K382" s="39">
        <v>-27</v>
      </c>
      <c r="L382" s="39">
        <v>-29</v>
      </c>
      <c r="M382" s="39">
        <v>-60</v>
      </c>
      <c r="N382" s="39">
        <v>-189</v>
      </c>
    </row>
    <row r="383" spans="1:14" ht="14.25" x14ac:dyDescent="0.2">
      <c r="A383" s="20" t="s">
        <v>436</v>
      </c>
      <c r="B383" s="39">
        <v>0</v>
      </c>
      <c r="C383" s="39">
        <v>0</v>
      </c>
      <c r="D383" s="39">
        <v>-75</v>
      </c>
      <c r="E383" s="39">
        <v>-194</v>
      </c>
      <c r="F383" s="39">
        <v>-229</v>
      </c>
      <c r="G383" s="39">
        <v>-251</v>
      </c>
      <c r="H383" s="39">
        <v>-267</v>
      </c>
      <c r="I383" s="39">
        <v>-280</v>
      </c>
      <c r="J383" s="39">
        <v>-289</v>
      </c>
      <c r="K383" s="39">
        <v>-297</v>
      </c>
      <c r="L383" s="39">
        <v>-306</v>
      </c>
      <c r="M383" s="39">
        <v>-749</v>
      </c>
      <c r="N383" s="39">
        <v>-2188</v>
      </c>
    </row>
    <row r="384" spans="1:14" x14ac:dyDescent="0.2">
      <c r="A384" s="20" t="s">
        <v>437</v>
      </c>
      <c r="B384" s="39">
        <v>0</v>
      </c>
      <c r="C384" s="39">
        <v>0</v>
      </c>
      <c r="D384" s="39">
        <v>3</v>
      </c>
      <c r="E384" s="39">
        <v>18</v>
      </c>
      <c r="F384" s="39">
        <v>32</v>
      </c>
      <c r="G384" s="39">
        <v>46</v>
      </c>
      <c r="H384" s="39">
        <v>41</v>
      </c>
      <c r="I384" s="39">
        <v>43</v>
      </c>
      <c r="J384" s="39">
        <v>43</v>
      </c>
      <c r="K384" s="39">
        <v>45</v>
      </c>
      <c r="L384" s="39">
        <v>45</v>
      </c>
      <c r="M384" s="39">
        <v>99</v>
      </c>
      <c r="N384" s="39">
        <v>316</v>
      </c>
    </row>
    <row r="385" spans="1:14" x14ac:dyDescent="0.2">
      <c r="A385" s="20" t="s">
        <v>438</v>
      </c>
      <c r="B385" s="39">
        <v>0</v>
      </c>
      <c r="C385" s="39">
        <v>-292</v>
      </c>
      <c r="D385" s="39">
        <v>-547</v>
      </c>
      <c r="E385" s="39">
        <v>-746</v>
      </c>
      <c r="F385" s="39">
        <v>-948</v>
      </c>
      <c r="G385" s="39">
        <v>-1042</v>
      </c>
      <c r="H385" s="39">
        <v>-1116</v>
      </c>
      <c r="I385" s="39">
        <v>-1185</v>
      </c>
      <c r="J385" s="39">
        <v>-1246</v>
      </c>
      <c r="K385" s="39">
        <v>-1304</v>
      </c>
      <c r="L385" s="39">
        <v>-1362</v>
      </c>
      <c r="M385" s="39">
        <v>-3575</v>
      </c>
      <c r="N385" s="39">
        <v>-9788</v>
      </c>
    </row>
    <row r="386" spans="1:14" s="18" customFormat="1" x14ac:dyDescent="0.2">
      <c r="A386" s="20" t="s">
        <v>439</v>
      </c>
      <c r="B386" s="39">
        <v>0</v>
      </c>
      <c r="C386" s="39">
        <v>0</v>
      </c>
      <c r="D386" s="39">
        <v>0</v>
      </c>
      <c r="E386" s="39">
        <v>0</v>
      </c>
      <c r="F386" s="39">
        <v>0</v>
      </c>
      <c r="G386" s="39">
        <v>0</v>
      </c>
      <c r="H386" s="39">
        <v>0</v>
      </c>
      <c r="I386" s="39">
        <v>0</v>
      </c>
      <c r="J386" s="39">
        <v>0</v>
      </c>
      <c r="K386" s="39">
        <v>0</v>
      </c>
      <c r="L386" s="39">
        <v>0</v>
      </c>
      <c r="M386" s="39">
        <v>0</v>
      </c>
      <c r="N386" s="39">
        <v>0</v>
      </c>
    </row>
    <row r="387" spans="1:14" s="18" customFormat="1" x14ac:dyDescent="0.2">
      <c r="A387" s="20" t="s">
        <v>440</v>
      </c>
      <c r="B387" s="17">
        <v>0</v>
      </c>
      <c r="C387" s="17">
        <v>0</v>
      </c>
      <c r="D387" s="17">
        <v>0</v>
      </c>
      <c r="E387" s="17">
        <v>0</v>
      </c>
      <c r="F387" s="17">
        <v>0</v>
      </c>
      <c r="G387" s="17">
        <v>0</v>
      </c>
      <c r="H387" s="17">
        <v>0</v>
      </c>
      <c r="I387" s="17">
        <v>0</v>
      </c>
      <c r="J387" s="17">
        <v>0</v>
      </c>
      <c r="K387" s="17">
        <v>0</v>
      </c>
      <c r="L387" s="17">
        <v>0</v>
      </c>
      <c r="M387" s="17">
        <v>0</v>
      </c>
      <c r="N387" s="17">
        <v>0</v>
      </c>
    </row>
    <row r="388" spans="1:14" s="18" customFormat="1" x14ac:dyDescent="0.2">
      <c r="A388" s="20" t="s">
        <v>425</v>
      </c>
      <c r="B388" s="40">
        <v>0</v>
      </c>
      <c r="C388" s="40">
        <v>0</v>
      </c>
      <c r="D388" s="40">
        <v>0</v>
      </c>
      <c r="E388" s="40">
        <v>0</v>
      </c>
      <c r="F388" s="40">
        <v>0</v>
      </c>
      <c r="G388" s="40">
        <v>0</v>
      </c>
      <c r="H388" s="40">
        <v>0</v>
      </c>
      <c r="I388" s="40">
        <v>0</v>
      </c>
      <c r="J388" s="40">
        <v>0</v>
      </c>
      <c r="K388" s="40">
        <v>0</v>
      </c>
      <c r="L388" s="40">
        <v>0</v>
      </c>
      <c r="M388" s="40">
        <v>0</v>
      </c>
      <c r="N388" s="40">
        <v>0</v>
      </c>
    </row>
    <row r="389" spans="1:14" x14ac:dyDescent="0.2">
      <c r="A389" s="20" t="s">
        <v>442</v>
      </c>
      <c r="B389" s="39">
        <f t="shared" ref="B389:N389" si="75">SUM(B381:B385)</f>
        <v>0</v>
      </c>
      <c r="C389" s="39">
        <f t="shared" si="75"/>
        <v>-1044</v>
      </c>
      <c r="D389" s="39">
        <f t="shared" si="75"/>
        <v>-1434</v>
      </c>
      <c r="E389" s="39">
        <f t="shared" si="75"/>
        <v>-1709</v>
      </c>
      <c r="F389" s="39">
        <f t="shared" si="75"/>
        <v>-1891</v>
      </c>
      <c r="G389" s="39">
        <f t="shared" si="75"/>
        <v>-2069</v>
      </c>
      <c r="H389" s="39">
        <f t="shared" si="75"/>
        <v>-2184</v>
      </c>
      <c r="I389" s="39">
        <f t="shared" si="75"/>
        <v>-2280</v>
      </c>
      <c r="J389" s="39">
        <f t="shared" si="75"/>
        <v>-2433</v>
      </c>
      <c r="K389" s="39">
        <f t="shared" si="75"/>
        <v>-2393</v>
      </c>
      <c r="L389" s="39">
        <f t="shared" si="75"/>
        <v>-2552</v>
      </c>
      <c r="M389" s="39">
        <f t="shared" si="75"/>
        <v>-8147</v>
      </c>
      <c r="N389" s="39">
        <f t="shared" si="75"/>
        <v>-19989</v>
      </c>
    </row>
    <row r="390" spans="1:14" x14ac:dyDescent="0.2">
      <c r="A390" s="20" t="s">
        <v>443</v>
      </c>
      <c r="B390" s="39"/>
      <c r="C390" s="39"/>
      <c r="D390" s="39"/>
      <c r="E390" s="39"/>
      <c r="F390" s="39"/>
      <c r="G390" s="39"/>
      <c r="H390" s="39"/>
      <c r="I390" s="39"/>
      <c r="J390" s="39"/>
      <c r="K390" s="39"/>
      <c r="L390" s="39"/>
      <c r="M390" s="39"/>
      <c r="N390" s="39"/>
    </row>
    <row r="391" spans="1:14" x14ac:dyDescent="0.2">
      <c r="A391" s="20" t="s">
        <v>444</v>
      </c>
      <c r="B391" s="39">
        <v>0</v>
      </c>
      <c r="C391" s="39">
        <v>0</v>
      </c>
      <c r="D391" s="39">
        <v>0</v>
      </c>
      <c r="E391" s="39">
        <v>0</v>
      </c>
      <c r="F391" s="39">
        <v>-2</v>
      </c>
      <c r="G391" s="39">
        <v>-2</v>
      </c>
      <c r="H391" s="39">
        <v>0</v>
      </c>
      <c r="I391" s="39">
        <v>0</v>
      </c>
      <c r="J391" s="39">
        <v>-1</v>
      </c>
      <c r="K391" s="39">
        <v>-2</v>
      </c>
      <c r="L391" s="39">
        <v>-3</v>
      </c>
      <c r="M391" s="39">
        <v>-4</v>
      </c>
      <c r="N391" s="39">
        <v>-10</v>
      </c>
    </row>
    <row r="392" spans="1:14" x14ac:dyDescent="0.2">
      <c r="A392" s="20" t="s">
        <v>445</v>
      </c>
      <c r="B392" s="39">
        <v>0</v>
      </c>
      <c r="C392" s="39">
        <v>0</v>
      </c>
      <c r="D392" s="39">
        <v>0</v>
      </c>
      <c r="E392" s="39">
        <v>-1</v>
      </c>
      <c r="F392" s="39">
        <v>-2</v>
      </c>
      <c r="G392" s="39">
        <v>-3</v>
      </c>
      <c r="H392" s="39">
        <v>-3</v>
      </c>
      <c r="I392" s="39">
        <v>-4</v>
      </c>
      <c r="J392" s="39">
        <v>-5</v>
      </c>
      <c r="K392" s="39">
        <v>-5</v>
      </c>
      <c r="L392" s="39">
        <v>-6</v>
      </c>
      <c r="M392" s="39">
        <v>-6</v>
      </c>
      <c r="N392" s="39">
        <v>-29</v>
      </c>
    </row>
    <row r="393" spans="1:14" x14ac:dyDescent="0.2">
      <c r="A393" s="20" t="s">
        <v>446</v>
      </c>
      <c r="B393" s="39">
        <v>0</v>
      </c>
      <c r="C393" s="39">
        <v>-13</v>
      </c>
      <c r="D393" s="39">
        <v>-84</v>
      </c>
      <c r="E393" s="39">
        <v>-109</v>
      </c>
      <c r="F393" s="39">
        <v>-120</v>
      </c>
      <c r="G393" s="39">
        <v>-148</v>
      </c>
      <c r="H393" s="39">
        <v>-175</v>
      </c>
      <c r="I393" s="39">
        <v>-198</v>
      </c>
      <c r="J393" s="39">
        <v>-259</v>
      </c>
      <c r="K393" s="39">
        <v>-277</v>
      </c>
      <c r="L393" s="39">
        <v>-275</v>
      </c>
      <c r="M393" s="39">
        <v>-474</v>
      </c>
      <c r="N393" s="39">
        <v>-1658</v>
      </c>
    </row>
    <row r="394" spans="1:14" x14ac:dyDescent="0.2">
      <c r="A394" s="20" t="s">
        <v>447</v>
      </c>
      <c r="B394" s="39">
        <v>0</v>
      </c>
      <c r="C394" s="39">
        <v>0</v>
      </c>
      <c r="D394" s="39">
        <v>-2</v>
      </c>
      <c r="E394" s="39">
        <v>-3</v>
      </c>
      <c r="F394" s="39">
        <v>-4</v>
      </c>
      <c r="G394" s="39">
        <v>-6</v>
      </c>
      <c r="H394" s="39">
        <v>-6</v>
      </c>
      <c r="I394" s="39">
        <v>-6</v>
      </c>
      <c r="J394" s="39">
        <v>-7</v>
      </c>
      <c r="K394" s="39">
        <v>-7</v>
      </c>
      <c r="L394" s="39">
        <v>-9</v>
      </c>
      <c r="M394" s="39">
        <v>-15</v>
      </c>
      <c r="N394" s="39">
        <v>-50</v>
      </c>
    </row>
    <row r="395" spans="1:14" x14ac:dyDescent="0.2">
      <c r="A395" s="20" t="s">
        <v>448</v>
      </c>
      <c r="B395" s="39">
        <v>0</v>
      </c>
      <c r="C395" s="39">
        <v>0</v>
      </c>
      <c r="D395" s="39">
        <v>-335</v>
      </c>
      <c r="E395" s="39">
        <v>-20</v>
      </c>
      <c r="F395" s="39">
        <v>4</v>
      </c>
      <c r="G395" s="39">
        <v>25</v>
      </c>
      <c r="H395" s="39">
        <v>40</v>
      </c>
      <c r="I395" s="39">
        <v>54</v>
      </c>
      <c r="J395" s="39">
        <v>74</v>
      </c>
      <c r="K395" s="39">
        <v>76</v>
      </c>
      <c r="L395" s="39">
        <v>95</v>
      </c>
      <c r="M395" s="39">
        <v>-326</v>
      </c>
      <c r="N395" s="39">
        <v>13</v>
      </c>
    </row>
    <row r="396" spans="1:14" x14ac:dyDescent="0.2">
      <c r="A396" s="20" t="s">
        <v>449</v>
      </c>
      <c r="B396" s="39">
        <v>0</v>
      </c>
      <c r="C396" s="39">
        <v>18</v>
      </c>
      <c r="D396" s="39">
        <v>28</v>
      </c>
      <c r="E396" s="39">
        <v>24</v>
      </c>
      <c r="F396" s="39">
        <v>-521</v>
      </c>
      <c r="G396" s="39">
        <v>-1246</v>
      </c>
      <c r="H396" s="39">
        <v>-1843</v>
      </c>
      <c r="I396" s="39">
        <v>-1910</v>
      </c>
      <c r="J396" s="39">
        <v>-1811</v>
      </c>
      <c r="K396" s="39">
        <v>-1702</v>
      </c>
      <c r="L396" s="39">
        <v>-1572</v>
      </c>
      <c r="M396" s="39">
        <v>-1697</v>
      </c>
      <c r="N396" s="39">
        <v>-10535</v>
      </c>
    </row>
    <row r="397" spans="1:14" x14ac:dyDescent="0.2">
      <c r="A397" s="20" t="s">
        <v>450</v>
      </c>
      <c r="B397" s="39">
        <v>0</v>
      </c>
      <c r="C397" s="39">
        <v>0</v>
      </c>
      <c r="D397" s="39">
        <v>0</v>
      </c>
      <c r="E397" s="39">
        <v>0</v>
      </c>
      <c r="F397" s="39">
        <v>0</v>
      </c>
      <c r="G397" s="39">
        <v>0</v>
      </c>
      <c r="H397" s="39">
        <v>0</v>
      </c>
      <c r="I397" s="39">
        <v>0</v>
      </c>
      <c r="J397" s="39">
        <v>0</v>
      </c>
      <c r="K397" s="39">
        <v>0</v>
      </c>
      <c r="L397" s="39">
        <v>0</v>
      </c>
      <c r="M397" s="39">
        <v>0</v>
      </c>
      <c r="N397" s="39">
        <v>0</v>
      </c>
    </row>
    <row r="398" spans="1:14" x14ac:dyDescent="0.2">
      <c r="A398" s="20" t="s">
        <v>451</v>
      </c>
      <c r="B398" s="39">
        <v>0</v>
      </c>
      <c r="C398" s="39">
        <v>-4</v>
      </c>
      <c r="D398" s="39">
        <v>-13</v>
      </c>
      <c r="E398" s="39">
        <v>-20</v>
      </c>
      <c r="F398" s="39">
        <v>-26</v>
      </c>
      <c r="G398" s="39">
        <v>-30</v>
      </c>
      <c r="H398" s="39">
        <v>-34</v>
      </c>
      <c r="I398" s="39">
        <v>-36</v>
      </c>
      <c r="J398" s="39">
        <v>-38</v>
      </c>
      <c r="K398" s="39">
        <v>-40</v>
      </c>
      <c r="L398" s="39">
        <v>-42</v>
      </c>
      <c r="M398" s="39">
        <v>-93</v>
      </c>
      <c r="N398" s="39">
        <v>-283</v>
      </c>
    </row>
    <row r="399" spans="1:14" s="18" customFormat="1" x14ac:dyDescent="0.2">
      <c r="A399" s="20" t="s">
        <v>441</v>
      </c>
      <c r="B399" s="37">
        <v>0</v>
      </c>
      <c r="C399" s="37">
        <v>0</v>
      </c>
      <c r="D399" s="37">
        <v>0</v>
      </c>
      <c r="E399" s="37">
        <v>0</v>
      </c>
      <c r="F399" s="37">
        <v>0</v>
      </c>
      <c r="G399" s="37">
        <v>0</v>
      </c>
      <c r="H399" s="37">
        <v>0</v>
      </c>
      <c r="I399" s="37">
        <v>0</v>
      </c>
      <c r="J399" s="37">
        <v>0</v>
      </c>
      <c r="K399" s="37">
        <v>0</v>
      </c>
      <c r="L399" s="37">
        <v>0</v>
      </c>
      <c r="M399" s="37">
        <v>0</v>
      </c>
      <c r="N399" s="37">
        <v>0</v>
      </c>
    </row>
    <row r="400" spans="1:14" x14ac:dyDescent="0.2">
      <c r="A400" s="23" t="s">
        <v>452</v>
      </c>
      <c r="B400" s="39">
        <f t="shared" ref="B400:N400" si="76">SUM(B391:B398)</f>
        <v>0</v>
      </c>
      <c r="C400" s="39">
        <f t="shared" si="76"/>
        <v>1</v>
      </c>
      <c r="D400" s="39">
        <f t="shared" si="76"/>
        <v>-406</v>
      </c>
      <c r="E400" s="39">
        <f t="shared" si="76"/>
        <v>-129</v>
      </c>
      <c r="F400" s="39">
        <f t="shared" si="76"/>
        <v>-671</v>
      </c>
      <c r="G400" s="39">
        <f t="shared" si="76"/>
        <v>-1410</v>
      </c>
      <c r="H400" s="39">
        <f t="shared" si="76"/>
        <v>-2021</v>
      </c>
      <c r="I400" s="39">
        <f t="shared" si="76"/>
        <v>-2100</v>
      </c>
      <c r="J400" s="39">
        <f t="shared" si="76"/>
        <v>-2047</v>
      </c>
      <c r="K400" s="39">
        <f t="shared" si="76"/>
        <v>-1957</v>
      </c>
      <c r="L400" s="39">
        <f t="shared" si="76"/>
        <v>-1812</v>
      </c>
      <c r="M400" s="39">
        <f t="shared" si="76"/>
        <v>-2615</v>
      </c>
      <c r="N400" s="39">
        <f t="shared" si="76"/>
        <v>-12552</v>
      </c>
    </row>
    <row r="401" spans="1:25" s="18" customFormat="1" x14ac:dyDescent="0.2">
      <c r="A401" s="20" t="s">
        <v>453</v>
      </c>
      <c r="B401" s="39">
        <f t="shared" ref="B401:N401" si="77">SUM(B400,B389,B379)</f>
        <v>0</v>
      </c>
      <c r="C401" s="39">
        <f t="shared" si="77"/>
        <v>-947</v>
      </c>
      <c r="D401" s="39">
        <f t="shared" si="77"/>
        <v>-1766</v>
      </c>
      <c r="E401" s="39">
        <f t="shared" si="77"/>
        <v>-1836</v>
      </c>
      <c r="F401" s="39">
        <f t="shared" si="77"/>
        <v>-2400</v>
      </c>
      <c r="G401" s="39">
        <f t="shared" si="77"/>
        <v>-3178</v>
      </c>
      <c r="H401" s="39">
        <f t="shared" si="77"/>
        <v>-6235</v>
      </c>
      <c r="I401" s="39">
        <f t="shared" si="77"/>
        <v>-8832</v>
      </c>
      <c r="J401" s="39">
        <f t="shared" si="77"/>
        <v>-12878</v>
      </c>
      <c r="K401" s="39">
        <f t="shared" si="77"/>
        <v>-16455</v>
      </c>
      <c r="L401" s="39">
        <f t="shared" si="77"/>
        <v>-21175</v>
      </c>
      <c r="M401" s="39">
        <f t="shared" si="77"/>
        <v>-10127</v>
      </c>
      <c r="N401" s="39">
        <f t="shared" si="77"/>
        <v>-75702</v>
      </c>
    </row>
    <row r="402" spans="1:25" x14ac:dyDescent="0.2">
      <c r="A402" s="11" t="s">
        <v>106</v>
      </c>
      <c r="B402" s="17"/>
      <c r="C402" s="17"/>
      <c r="D402" s="17"/>
      <c r="E402" s="17"/>
      <c r="F402" s="17"/>
      <c r="G402" s="17"/>
      <c r="H402" s="17"/>
      <c r="I402" s="17"/>
      <c r="J402" s="17"/>
      <c r="K402" s="17"/>
      <c r="L402" s="17"/>
      <c r="M402" s="17"/>
      <c r="N402" s="17"/>
      <c r="Y402">
        <v>1</v>
      </c>
    </row>
    <row r="403" spans="1:25" x14ac:dyDescent="0.2">
      <c r="A403" s="20" t="s">
        <v>256</v>
      </c>
      <c r="B403" s="39">
        <v>0</v>
      </c>
      <c r="C403" s="39">
        <v>4750</v>
      </c>
      <c r="D403" s="39">
        <v>23749</v>
      </c>
      <c r="E403" s="39">
        <v>37998</v>
      </c>
      <c r="F403" s="39">
        <v>47498</v>
      </c>
      <c r="G403" s="39">
        <v>37998</v>
      </c>
      <c r="H403" s="39">
        <v>18999</v>
      </c>
      <c r="I403" s="39">
        <v>9500</v>
      </c>
      <c r="J403" s="39">
        <v>4749</v>
      </c>
      <c r="K403" s="39">
        <v>4749</v>
      </c>
      <c r="L403" s="39">
        <v>0</v>
      </c>
      <c r="M403" s="39">
        <v>151993</v>
      </c>
      <c r="N403" s="39">
        <v>189990</v>
      </c>
    </row>
    <row r="404" spans="1:25" x14ac:dyDescent="0.2">
      <c r="A404" s="10" t="s">
        <v>302</v>
      </c>
      <c r="B404" s="40">
        <f>SUM(B403,B400:B400,B389,B372,B354:B357,B353,B352,B351,B350,B349,B379)</f>
        <v>0</v>
      </c>
      <c r="C404" s="40">
        <f t="shared" ref="C404:N404" si="78">SUM(C403,C401,C372,C357,C349:C355)</f>
        <v>-16659</v>
      </c>
      <c r="D404" s="40">
        <f t="shared" si="78"/>
        <v>-19501</v>
      </c>
      <c r="E404" s="40">
        <f t="shared" si="78"/>
        <v>-34760</v>
      </c>
      <c r="F404" s="40">
        <f t="shared" si="78"/>
        <v>-52220</v>
      </c>
      <c r="G404" s="40">
        <f t="shared" si="78"/>
        <v>-93248</v>
      </c>
      <c r="H404" s="40">
        <f t="shared" si="78"/>
        <v>-124452</v>
      </c>
      <c r="I404" s="40">
        <f t="shared" si="78"/>
        <v>-143967</v>
      </c>
      <c r="J404" s="40">
        <f t="shared" si="78"/>
        <v>-166566</v>
      </c>
      <c r="K404" s="40">
        <f t="shared" si="78"/>
        <v>-169829</v>
      </c>
      <c r="L404" s="40">
        <f t="shared" si="78"/>
        <v>-224593</v>
      </c>
      <c r="M404" s="40">
        <f t="shared" si="78"/>
        <v>-216388</v>
      </c>
      <c r="N404" s="40">
        <f t="shared" si="78"/>
        <v>-1045795</v>
      </c>
      <c r="Y404">
        <v>1</v>
      </c>
    </row>
    <row r="405" spans="1:25" x14ac:dyDescent="0.2">
      <c r="A405" s="17" t="s">
        <v>107</v>
      </c>
      <c r="B405" s="17"/>
      <c r="C405" s="17"/>
      <c r="D405" s="17"/>
      <c r="E405" s="17"/>
      <c r="F405" s="17"/>
      <c r="G405" s="17"/>
      <c r="H405" s="17"/>
      <c r="I405" s="17"/>
      <c r="J405" s="17"/>
      <c r="K405" s="17"/>
      <c r="L405" s="17"/>
      <c r="M405" s="17"/>
      <c r="N405" s="17"/>
    </row>
    <row r="406" spans="1:25" x14ac:dyDescent="0.2">
      <c r="A406" s="36" t="s">
        <v>108</v>
      </c>
      <c r="B406" s="22">
        <f t="shared" ref="B406:N406" si="79">SUM(B404,B347,B271,B330,B328,B308,B306,B302,B295,B269,B254,B252,B246,B237,B55,B47,B30)</f>
        <v>-1425</v>
      </c>
      <c r="C406" s="22">
        <f t="shared" si="79"/>
        <v>-46156</v>
      </c>
      <c r="D406" s="22">
        <f t="shared" si="79"/>
        <v>-88623</v>
      </c>
      <c r="E406" s="22">
        <f t="shared" si="79"/>
        <v>-117784</v>
      </c>
      <c r="F406" s="22">
        <f t="shared" si="79"/>
        <v>-157404</v>
      </c>
      <c r="G406" s="22">
        <f t="shared" si="79"/>
        <v>-209387</v>
      </c>
      <c r="H406" s="22">
        <f t="shared" si="79"/>
        <v>-276161</v>
      </c>
      <c r="I406" s="22">
        <f t="shared" si="79"/>
        <v>-302674</v>
      </c>
      <c r="J406" s="22">
        <f t="shared" si="79"/>
        <v>-337901</v>
      </c>
      <c r="K406" s="22">
        <f t="shared" si="79"/>
        <v>-349803</v>
      </c>
      <c r="L406" s="22">
        <f t="shared" si="79"/>
        <v>-417704</v>
      </c>
      <c r="M406" s="22">
        <f t="shared" si="79"/>
        <v>-619354</v>
      </c>
      <c r="N406" s="22">
        <f t="shared" si="79"/>
        <v>-2303597</v>
      </c>
      <c r="Y406">
        <v>1</v>
      </c>
    </row>
    <row r="407" spans="1:25" x14ac:dyDescent="0.2">
      <c r="A407" s="17" t="s">
        <v>107</v>
      </c>
      <c r="B407" s="17"/>
      <c r="C407" s="17"/>
      <c r="D407" s="17"/>
      <c r="E407" s="17"/>
      <c r="F407" s="17"/>
      <c r="G407" s="17"/>
      <c r="H407" s="17"/>
      <c r="I407" s="17"/>
      <c r="J407" s="17"/>
      <c r="K407" s="17"/>
      <c r="L407" s="17"/>
      <c r="M407" s="17"/>
      <c r="N407" s="17"/>
    </row>
    <row r="408" spans="1:25" x14ac:dyDescent="0.2">
      <c r="A408" s="17" t="s">
        <v>109</v>
      </c>
      <c r="B408" s="17"/>
      <c r="C408" s="17"/>
      <c r="D408" s="17"/>
      <c r="E408" s="17"/>
      <c r="F408" s="17"/>
      <c r="G408" s="17"/>
      <c r="H408" s="17"/>
      <c r="I408" s="17"/>
      <c r="J408" s="17"/>
      <c r="K408" s="17"/>
      <c r="L408" s="17"/>
      <c r="M408" s="17"/>
      <c r="N408" s="17"/>
    </row>
    <row r="409" spans="1:25" s="18" customFormat="1" x14ac:dyDescent="0.2">
      <c r="A409" s="17"/>
      <c r="B409" s="17"/>
      <c r="C409" s="17"/>
      <c r="D409" s="17"/>
      <c r="E409" s="17"/>
      <c r="F409" s="17"/>
      <c r="G409" s="17"/>
      <c r="H409" s="17"/>
      <c r="I409" s="17"/>
      <c r="J409" s="17"/>
      <c r="K409" s="17"/>
      <c r="L409" s="17"/>
      <c r="M409" s="17"/>
      <c r="N409" s="17"/>
    </row>
    <row r="410" spans="1:25" s="18" customFormat="1" ht="14.25" x14ac:dyDescent="0.2">
      <c r="A410" s="13" t="s">
        <v>350</v>
      </c>
      <c r="B410" s="17"/>
      <c r="C410" s="17"/>
      <c r="D410" s="17"/>
      <c r="E410" s="17"/>
      <c r="F410" s="17"/>
      <c r="G410" s="17"/>
      <c r="H410" s="17"/>
      <c r="I410" s="17"/>
      <c r="J410" s="17"/>
      <c r="K410" s="17"/>
      <c r="L410" s="17"/>
      <c r="M410" s="17"/>
      <c r="N410" s="17"/>
    </row>
    <row r="411" spans="1:25" ht="14.25" x14ac:dyDescent="0.2">
      <c r="A411" s="13" t="s">
        <v>351</v>
      </c>
      <c r="B411" s="17"/>
      <c r="C411" s="17"/>
      <c r="D411" s="17"/>
      <c r="E411" s="17"/>
      <c r="F411" s="17"/>
      <c r="G411" s="17"/>
      <c r="H411" s="17"/>
      <c r="I411" s="17"/>
      <c r="J411" s="17"/>
      <c r="K411" s="17"/>
      <c r="L411" s="17"/>
      <c r="M411" s="17"/>
      <c r="N411" s="17"/>
    </row>
    <row r="412" spans="1:25" ht="14.25" x14ac:dyDescent="0.2">
      <c r="A412" s="26" t="s">
        <v>352</v>
      </c>
      <c r="B412" s="9" t="s">
        <v>110</v>
      </c>
      <c r="C412" s="9" t="s">
        <v>111</v>
      </c>
      <c r="D412" s="9" t="s">
        <v>112</v>
      </c>
      <c r="E412" s="9" t="s">
        <v>113</v>
      </c>
      <c r="F412" s="9" t="s">
        <v>3</v>
      </c>
      <c r="G412" s="9" t="s">
        <v>4</v>
      </c>
      <c r="H412" s="9" t="s">
        <v>5</v>
      </c>
      <c r="I412" s="9" t="s">
        <v>6</v>
      </c>
      <c r="J412" s="9" t="s">
        <v>7</v>
      </c>
      <c r="K412" s="9" t="s">
        <v>8</v>
      </c>
      <c r="L412" s="9" t="s">
        <v>9</v>
      </c>
      <c r="M412" s="9" t="s">
        <v>10</v>
      </c>
      <c r="N412" s="9" t="s">
        <v>11</v>
      </c>
    </row>
    <row r="413" spans="1:25" x14ac:dyDescent="0.2">
      <c r="A413" s="20" t="s">
        <v>114</v>
      </c>
      <c r="B413" s="39">
        <v>0</v>
      </c>
      <c r="C413" s="39">
        <v>0</v>
      </c>
      <c r="D413" s="39">
        <v>0</v>
      </c>
      <c r="E413" s="39">
        <v>0</v>
      </c>
      <c r="F413" s="39">
        <v>0</v>
      </c>
      <c r="G413" s="39">
        <v>0</v>
      </c>
      <c r="H413" s="39">
        <v>0</v>
      </c>
      <c r="I413" s="39">
        <v>0</v>
      </c>
      <c r="J413" s="39">
        <v>-316</v>
      </c>
      <c r="K413" s="39">
        <v>-321</v>
      </c>
      <c r="L413" s="39">
        <v>-328</v>
      </c>
      <c r="M413" s="39">
        <v>0</v>
      </c>
      <c r="N413" s="39">
        <v>-965</v>
      </c>
    </row>
    <row r="414" spans="1:25" x14ac:dyDescent="0.2">
      <c r="A414" s="20" t="s">
        <v>115</v>
      </c>
      <c r="B414" s="39">
        <v>0</v>
      </c>
      <c r="C414" s="39">
        <v>893</v>
      </c>
      <c r="D414" s="39">
        <v>4847</v>
      </c>
      <c r="E414" s="39">
        <v>4928</v>
      </c>
      <c r="F414" s="39">
        <v>5006</v>
      </c>
      <c r="G414" s="39">
        <v>4974</v>
      </c>
      <c r="H414" s="39">
        <v>5036</v>
      </c>
      <c r="I414" s="39">
        <v>4916</v>
      </c>
      <c r="J414" s="39">
        <v>4934</v>
      </c>
      <c r="K414" s="39">
        <v>4960</v>
      </c>
      <c r="L414" s="39">
        <v>4994</v>
      </c>
      <c r="M414" s="39">
        <v>20648</v>
      </c>
      <c r="N414" s="39">
        <v>45488</v>
      </c>
    </row>
    <row r="415" spans="1:25" x14ac:dyDescent="0.2">
      <c r="A415" s="20" t="s">
        <v>215</v>
      </c>
      <c r="B415" s="39">
        <v>0</v>
      </c>
      <c r="C415" s="39">
        <v>615</v>
      </c>
      <c r="D415" s="39">
        <v>1095</v>
      </c>
      <c r="E415" s="39">
        <v>1311</v>
      </c>
      <c r="F415" s="39">
        <v>1536</v>
      </c>
      <c r="G415" s="39">
        <v>1665</v>
      </c>
      <c r="H415" s="39">
        <v>1827</v>
      </c>
      <c r="I415" s="39">
        <v>1958</v>
      </c>
      <c r="J415" s="39">
        <v>2025</v>
      </c>
      <c r="K415" s="39">
        <v>2089</v>
      </c>
      <c r="L415" s="39">
        <v>2154</v>
      </c>
      <c r="M415" s="39">
        <v>6222</v>
      </c>
      <c r="N415" s="39">
        <v>16275</v>
      </c>
    </row>
    <row r="416" spans="1:25" x14ac:dyDescent="0.2">
      <c r="A416" s="20" t="s">
        <v>216</v>
      </c>
      <c r="B416" s="39">
        <v>0</v>
      </c>
      <c r="C416" s="39">
        <v>22</v>
      </c>
      <c r="D416" s="39">
        <v>28</v>
      </c>
      <c r="E416" s="39">
        <v>28</v>
      </c>
      <c r="F416" s="39">
        <v>28</v>
      </c>
      <c r="G416" s="39">
        <v>29</v>
      </c>
      <c r="H416" s="39">
        <v>29</v>
      </c>
      <c r="I416" s="39">
        <v>29</v>
      </c>
      <c r="J416" s="39">
        <v>29</v>
      </c>
      <c r="K416" s="39">
        <v>30</v>
      </c>
      <c r="L416" s="39">
        <v>30</v>
      </c>
      <c r="M416" s="39">
        <v>135</v>
      </c>
      <c r="N416" s="39">
        <v>282</v>
      </c>
    </row>
    <row r="417" spans="1:14" x14ac:dyDescent="0.2">
      <c r="A417" s="20" t="s">
        <v>349</v>
      </c>
      <c r="B417" s="39">
        <v>0</v>
      </c>
      <c r="C417" s="39">
        <v>-19</v>
      </c>
      <c r="D417" s="39">
        <v>-101</v>
      </c>
      <c r="E417" s="39">
        <v>-233</v>
      </c>
      <c r="F417" s="39">
        <v>-394</v>
      </c>
      <c r="G417" s="39">
        <v>-575</v>
      </c>
      <c r="H417" s="39">
        <v>-879</v>
      </c>
      <c r="I417" s="39">
        <v>-1124</v>
      </c>
      <c r="J417" s="39">
        <v>-1235</v>
      </c>
      <c r="K417" s="39">
        <v>-1317</v>
      </c>
      <c r="L417" s="39">
        <v>-1398</v>
      </c>
      <c r="M417" s="39">
        <v>-1322</v>
      </c>
      <c r="N417" s="39">
        <v>-7275</v>
      </c>
    </row>
    <row r="418" spans="1:14" x14ac:dyDescent="0.2">
      <c r="A418" s="20" t="s">
        <v>116</v>
      </c>
      <c r="B418" s="39">
        <v>0</v>
      </c>
      <c r="C418" s="39">
        <v>-38</v>
      </c>
      <c r="D418" s="39">
        <v>-42</v>
      </c>
      <c r="E418" s="39">
        <v>-47</v>
      </c>
      <c r="F418" s="39">
        <v>-52</v>
      </c>
      <c r="G418" s="39">
        <v>-58</v>
      </c>
      <c r="H418" s="39">
        <v>-64</v>
      </c>
      <c r="I418" s="39">
        <v>-72</v>
      </c>
      <c r="J418" s="39">
        <v>-79</v>
      </c>
      <c r="K418" s="39">
        <v>-88</v>
      </c>
      <c r="L418" s="39">
        <v>-107</v>
      </c>
      <c r="M418" s="39">
        <v>-237</v>
      </c>
      <c r="N418" s="39">
        <v>-647</v>
      </c>
    </row>
    <row r="419" spans="1:14" x14ac:dyDescent="0.2">
      <c r="A419" s="20" t="s">
        <v>117</v>
      </c>
      <c r="B419" s="39">
        <v>0</v>
      </c>
      <c r="C419" s="39">
        <v>-389</v>
      </c>
      <c r="D419" s="39">
        <v>-398</v>
      </c>
      <c r="E419" s="39">
        <v>-407</v>
      </c>
      <c r="F419" s="39">
        <v>-416</v>
      </c>
      <c r="G419" s="39">
        <v>-426</v>
      </c>
      <c r="H419" s="39">
        <v>-436</v>
      </c>
      <c r="I419" s="39">
        <v>-446</v>
      </c>
      <c r="J419" s="39">
        <v>-456</v>
      </c>
      <c r="K419" s="39">
        <v>-466</v>
      </c>
      <c r="L419" s="39">
        <v>-477</v>
      </c>
      <c r="M419" s="39">
        <v>-2036</v>
      </c>
      <c r="N419" s="39">
        <v>-4317</v>
      </c>
    </row>
    <row r="420" spans="1:14" x14ac:dyDescent="0.2">
      <c r="A420" s="20" t="s">
        <v>118</v>
      </c>
      <c r="B420" s="39">
        <v>0</v>
      </c>
      <c r="C420" s="39">
        <v>-13</v>
      </c>
      <c r="D420" s="39">
        <v>-14</v>
      </c>
      <c r="E420" s="39">
        <v>-15</v>
      </c>
      <c r="F420" s="39">
        <v>-15</v>
      </c>
      <c r="G420" s="39">
        <v>-15</v>
      </c>
      <c r="H420" s="39">
        <v>-15</v>
      </c>
      <c r="I420" s="39">
        <v>-15</v>
      </c>
      <c r="J420" s="39">
        <v>-15</v>
      </c>
      <c r="K420" s="39">
        <v>-15</v>
      </c>
      <c r="L420" s="39">
        <v>-15</v>
      </c>
      <c r="M420" s="39">
        <v>-72</v>
      </c>
      <c r="N420" s="39">
        <v>-147</v>
      </c>
    </row>
    <row r="421" spans="1:14" x14ac:dyDescent="0.2">
      <c r="A421" s="20" t="s">
        <v>119</v>
      </c>
      <c r="B421" s="39">
        <v>0</v>
      </c>
      <c r="C421" s="39">
        <v>0</v>
      </c>
      <c r="D421" s="39">
        <v>0</v>
      </c>
      <c r="E421" s="39">
        <v>-504</v>
      </c>
      <c r="F421" s="39">
        <v>-755</v>
      </c>
      <c r="G421" s="39">
        <v>-833</v>
      </c>
      <c r="H421" s="39">
        <v>-909</v>
      </c>
      <c r="I421" s="39">
        <v>-978</v>
      </c>
      <c r="J421" s="39">
        <v>-1047</v>
      </c>
      <c r="K421" s="39">
        <v>-1107</v>
      </c>
      <c r="L421" s="39">
        <v>-1164</v>
      </c>
      <c r="M421" s="39">
        <v>-2092</v>
      </c>
      <c r="N421" s="39">
        <v>-7297</v>
      </c>
    </row>
    <row r="422" spans="1:14" x14ac:dyDescent="0.2">
      <c r="A422" s="20" t="s">
        <v>120</v>
      </c>
      <c r="B422" s="39">
        <v>0</v>
      </c>
      <c r="C422" s="39">
        <v>0</v>
      </c>
      <c r="D422" s="39">
        <v>0</v>
      </c>
      <c r="E422" s="39">
        <v>-537</v>
      </c>
      <c r="F422" s="39">
        <v>-944</v>
      </c>
      <c r="G422" s="39">
        <v>-1453</v>
      </c>
      <c r="H422" s="39">
        <v>-775</v>
      </c>
      <c r="I422" s="39">
        <v>-991</v>
      </c>
      <c r="J422" s="39">
        <v>-1217</v>
      </c>
      <c r="K422" s="39">
        <v>-1487</v>
      </c>
      <c r="L422" s="39">
        <v>-138</v>
      </c>
      <c r="M422" s="39">
        <v>-2934</v>
      </c>
      <c r="N422" s="39">
        <v>-7542</v>
      </c>
    </row>
    <row r="423" spans="1:14" x14ac:dyDescent="0.2">
      <c r="A423" s="20" t="s">
        <v>121</v>
      </c>
      <c r="B423" s="39">
        <v>0</v>
      </c>
      <c r="C423" s="39">
        <v>-2</v>
      </c>
      <c r="D423" s="39">
        <v>8</v>
      </c>
      <c r="E423" s="39">
        <v>20</v>
      </c>
      <c r="F423" s="39">
        <v>37</v>
      </c>
      <c r="G423" s="39">
        <v>42</v>
      </c>
      <c r="H423" s="39">
        <v>20</v>
      </c>
      <c r="I423" s="39">
        <v>72</v>
      </c>
      <c r="J423" s="39">
        <v>132</v>
      </c>
      <c r="K423" s="39">
        <v>72</v>
      </c>
      <c r="L423" s="39">
        <v>164</v>
      </c>
      <c r="M423" s="39">
        <v>105</v>
      </c>
      <c r="N423" s="39">
        <v>565</v>
      </c>
    </row>
    <row r="424" spans="1:14" x14ac:dyDescent="0.2">
      <c r="A424" s="20" t="s">
        <v>122</v>
      </c>
      <c r="B424" s="39">
        <v>0</v>
      </c>
      <c r="C424" s="39">
        <v>0</v>
      </c>
      <c r="D424" s="39">
        <v>61</v>
      </c>
      <c r="E424" s="39">
        <v>61</v>
      </c>
      <c r="F424" s="39">
        <v>61</v>
      </c>
      <c r="G424" s="39">
        <v>61</v>
      </c>
      <c r="H424" s="39">
        <v>61</v>
      </c>
      <c r="I424" s="39">
        <v>61</v>
      </c>
      <c r="J424" s="39">
        <v>61</v>
      </c>
      <c r="K424" s="39">
        <v>61</v>
      </c>
      <c r="L424" s="39">
        <v>61</v>
      </c>
      <c r="M424" s="39">
        <v>244</v>
      </c>
      <c r="N424" s="39">
        <v>549</v>
      </c>
    </row>
    <row r="425" spans="1:14" x14ac:dyDescent="0.2">
      <c r="A425" s="20" t="s">
        <v>123</v>
      </c>
      <c r="B425" s="39">
        <v>0</v>
      </c>
      <c r="C425" s="39">
        <v>-264</v>
      </c>
      <c r="D425" s="39">
        <v>-542</v>
      </c>
      <c r="E425" s="39">
        <v>-3106</v>
      </c>
      <c r="F425" s="39">
        <v>-5158</v>
      </c>
      <c r="G425" s="39">
        <v>-7356</v>
      </c>
      <c r="H425" s="39">
        <v>-9682</v>
      </c>
      <c r="I425" s="39">
        <v>-12005</v>
      </c>
      <c r="J425" s="39">
        <v>-12974</v>
      </c>
      <c r="K425" s="39">
        <v>-13813</v>
      </c>
      <c r="L425" s="39">
        <v>-14495</v>
      </c>
      <c r="M425" s="39">
        <v>-16426</v>
      </c>
      <c r="N425" s="39">
        <v>-79395</v>
      </c>
    </row>
    <row r="426" spans="1:14" x14ac:dyDescent="0.2">
      <c r="A426" s="20" t="s">
        <v>124</v>
      </c>
      <c r="B426" s="39">
        <v>0</v>
      </c>
      <c r="C426" s="39">
        <v>-5</v>
      </c>
      <c r="D426" s="39">
        <v>-17</v>
      </c>
      <c r="E426" s="39">
        <v>-22</v>
      </c>
      <c r="F426" s="39">
        <v>-24</v>
      </c>
      <c r="G426" s="39">
        <v>-27</v>
      </c>
      <c r="H426" s="39">
        <v>-30</v>
      </c>
      <c r="I426" s="39">
        <v>-33</v>
      </c>
      <c r="J426" s="39">
        <v>-36</v>
      </c>
      <c r="K426" s="39">
        <v>-40</v>
      </c>
      <c r="L426" s="39">
        <v>-44</v>
      </c>
      <c r="M426" s="39">
        <v>-95</v>
      </c>
      <c r="N426" s="39">
        <v>-278</v>
      </c>
    </row>
    <row r="427" spans="1:14" x14ac:dyDescent="0.2">
      <c r="A427" s="20" t="s">
        <v>217</v>
      </c>
      <c r="B427" s="39">
        <v>0</v>
      </c>
      <c r="C427" s="39">
        <v>-435</v>
      </c>
      <c r="D427" s="39">
        <v>-650</v>
      </c>
      <c r="E427" s="39">
        <v>-683</v>
      </c>
      <c r="F427" s="39">
        <v>-718</v>
      </c>
      <c r="G427" s="39">
        <v>-754</v>
      </c>
      <c r="H427" s="39">
        <v>-792</v>
      </c>
      <c r="I427" s="39">
        <v>-831</v>
      </c>
      <c r="J427" s="39">
        <v>-872</v>
      </c>
      <c r="K427" s="39">
        <v>-915</v>
      </c>
      <c r="L427" s="39">
        <v>-959</v>
      </c>
      <c r="M427" s="39">
        <v>-3240</v>
      </c>
      <c r="N427" s="39">
        <v>-7609</v>
      </c>
    </row>
    <row r="428" spans="1:14" x14ac:dyDescent="0.2">
      <c r="A428" s="20" t="s">
        <v>125</v>
      </c>
      <c r="B428" s="39">
        <v>0</v>
      </c>
      <c r="C428" s="39">
        <v>-136</v>
      </c>
      <c r="D428" s="39">
        <v>-476</v>
      </c>
      <c r="E428" s="39">
        <v>-401</v>
      </c>
      <c r="F428" s="39">
        <v>-326</v>
      </c>
      <c r="G428" s="39">
        <v>-263</v>
      </c>
      <c r="H428" s="39">
        <v>-245</v>
      </c>
      <c r="I428" s="39">
        <v>-238</v>
      </c>
      <c r="J428" s="39">
        <v>-195</v>
      </c>
      <c r="K428" s="39">
        <v>-154</v>
      </c>
      <c r="L428" s="39">
        <v>-143</v>
      </c>
      <c r="M428" s="39">
        <v>-1602</v>
      </c>
      <c r="N428" s="39">
        <v>-2577</v>
      </c>
    </row>
    <row r="429" spans="1:14" x14ac:dyDescent="0.2">
      <c r="A429" s="20" t="s">
        <v>126</v>
      </c>
      <c r="B429" s="39">
        <v>0</v>
      </c>
      <c r="C429" s="39">
        <v>-2</v>
      </c>
      <c r="D429" s="39">
        <v>-7</v>
      </c>
      <c r="E429" s="39">
        <v>-7</v>
      </c>
      <c r="F429" s="39">
        <v>-6</v>
      </c>
      <c r="G429" s="39">
        <v>-6</v>
      </c>
      <c r="H429" s="39">
        <v>-5</v>
      </c>
      <c r="I429" s="39">
        <v>-5</v>
      </c>
      <c r="J429" s="39">
        <v>-5</v>
      </c>
      <c r="K429" s="39">
        <v>-4</v>
      </c>
      <c r="L429" s="39">
        <v>-4</v>
      </c>
      <c r="M429" s="39">
        <v>-28</v>
      </c>
      <c r="N429" s="39">
        <v>-51</v>
      </c>
    </row>
    <row r="430" spans="1:14" x14ac:dyDescent="0.2">
      <c r="A430" s="20" t="s">
        <v>127</v>
      </c>
      <c r="B430" s="39">
        <v>0</v>
      </c>
      <c r="C430" s="39">
        <v>-111</v>
      </c>
      <c r="D430" s="39">
        <v>-348</v>
      </c>
      <c r="E430" s="39">
        <v>-526</v>
      </c>
      <c r="F430" s="39">
        <v>-594</v>
      </c>
      <c r="G430" s="39">
        <v>-637</v>
      </c>
      <c r="H430" s="39">
        <v>-653</v>
      </c>
      <c r="I430" s="39">
        <v>-606</v>
      </c>
      <c r="J430" s="39">
        <v>-527</v>
      </c>
      <c r="K430" s="39">
        <v>-440</v>
      </c>
      <c r="L430" s="39">
        <v>-343</v>
      </c>
      <c r="M430" s="39">
        <v>-2216</v>
      </c>
      <c r="N430" s="39">
        <v>-4785</v>
      </c>
    </row>
    <row r="431" spans="1:14" x14ac:dyDescent="0.2">
      <c r="A431" s="20" t="s">
        <v>128</v>
      </c>
      <c r="B431" s="39">
        <v>36</v>
      </c>
      <c r="C431" s="39">
        <v>39</v>
      </c>
      <c r="D431" s="39">
        <v>-125</v>
      </c>
      <c r="E431" s="39">
        <v>-643</v>
      </c>
      <c r="F431" s="39">
        <v>-872</v>
      </c>
      <c r="G431" s="39">
        <v>-1092</v>
      </c>
      <c r="H431" s="39">
        <v>-1143</v>
      </c>
      <c r="I431" s="39">
        <v>-1099</v>
      </c>
      <c r="J431" s="39">
        <v>-1012</v>
      </c>
      <c r="K431" s="39">
        <v>-927</v>
      </c>
      <c r="L431" s="39">
        <v>-880</v>
      </c>
      <c r="M431" s="39">
        <v>-2693</v>
      </c>
      <c r="N431" s="39">
        <v>-7754</v>
      </c>
    </row>
    <row r="432" spans="1:14" x14ac:dyDescent="0.2">
      <c r="A432" s="20" t="s">
        <v>130</v>
      </c>
      <c r="B432" s="39">
        <v>0</v>
      </c>
      <c r="C432" s="39">
        <v>-955</v>
      </c>
      <c r="D432" s="39">
        <v>-273</v>
      </c>
      <c r="E432" s="39">
        <v>-68</v>
      </c>
      <c r="F432" s="39">
        <v>0</v>
      </c>
      <c r="G432" s="39">
        <v>0</v>
      </c>
      <c r="H432" s="39">
        <v>0</v>
      </c>
      <c r="I432" s="39">
        <v>0</v>
      </c>
      <c r="J432" s="39">
        <v>0</v>
      </c>
      <c r="K432" s="39">
        <v>0</v>
      </c>
      <c r="L432" s="39">
        <v>0</v>
      </c>
      <c r="M432" s="39">
        <v>-1296</v>
      </c>
      <c r="N432" s="39">
        <v>-1296</v>
      </c>
    </row>
    <row r="433" spans="1:25" x14ac:dyDescent="0.2">
      <c r="A433" s="20" t="s">
        <v>129</v>
      </c>
      <c r="B433" s="39">
        <v>0</v>
      </c>
      <c r="C433" s="39">
        <v>22</v>
      </c>
      <c r="D433" s="39">
        <v>22</v>
      </c>
      <c r="E433" s="39">
        <v>22</v>
      </c>
      <c r="F433" s="39">
        <v>22</v>
      </c>
      <c r="G433" s="39">
        <v>22</v>
      </c>
      <c r="H433" s="39">
        <v>22</v>
      </c>
      <c r="I433" s="39">
        <v>22</v>
      </c>
      <c r="J433" s="39">
        <v>22</v>
      </c>
      <c r="K433" s="39">
        <v>22</v>
      </c>
      <c r="L433" s="39">
        <v>22</v>
      </c>
      <c r="M433" s="39">
        <v>110</v>
      </c>
      <c r="N433" s="39">
        <v>220</v>
      </c>
    </row>
    <row r="434" spans="1:25" x14ac:dyDescent="0.2">
      <c r="A434" s="20" t="s">
        <v>131</v>
      </c>
      <c r="B434" s="39">
        <v>0</v>
      </c>
      <c r="C434" s="39">
        <v>-180</v>
      </c>
      <c r="D434" s="39">
        <v>-180</v>
      </c>
      <c r="E434" s="39">
        <v>-180</v>
      </c>
      <c r="F434" s="39">
        <v>-180</v>
      </c>
      <c r="G434" s="39">
        <v>-180</v>
      </c>
      <c r="H434" s="39">
        <v>-180</v>
      </c>
      <c r="I434" s="39">
        <v>-180</v>
      </c>
      <c r="J434" s="39">
        <v>-180</v>
      </c>
      <c r="K434" s="39">
        <v>-180</v>
      </c>
      <c r="L434" s="39">
        <v>-180</v>
      </c>
      <c r="M434" s="39">
        <v>-900</v>
      </c>
      <c r="N434" s="39">
        <v>-1800</v>
      </c>
    </row>
    <row r="435" spans="1:25" x14ac:dyDescent="0.2">
      <c r="A435" s="20" t="s">
        <v>250</v>
      </c>
      <c r="B435" s="39">
        <v>0</v>
      </c>
      <c r="C435" s="39">
        <v>0</v>
      </c>
      <c r="D435" s="39">
        <v>-2194</v>
      </c>
      <c r="E435" s="39">
        <v>-4697</v>
      </c>
      <c r="F435" s="39">
        <v>-7221</v>
      </c>
      <c r="G435" s="39">
        <v>-9506</v>
      </c>
      <c r="H435" s="39">
        <v>-11120</v>
      </c>
      <c r="I435" s="39">
        <v>-12503</v>
      </c>
      <c r="J435" s="39">
        <v>-13314</v>
      </c>
      <c r="K435" s="39">
        <v>-13384</v>
      </c>
      <c r="L435" s="39">
        <v>-13447</v>
      </c>
      <c r="M435" s="39">
        <v>-23618</v>
      </c>
      <c r="N435" s="39">
        <v>-87386</v>
      </c>
    </row>
    <row r="436" spans="1:25" x14ac:dyDescent="0.2">
      <c r="A436" s="20" t="s">
        <v>132</v>
      </c>
      <c r="B436" s="39">
        <v>0</v>
      </c>
      <c r="C436" s="39">
        <v>0</v>
      </c>
      <c r="D436" s="39">
        <v>34</v>
      </c>
      <c r="E436" s="39">
        <v>91</v>
      </c>
      <c r="F436" s="39">
        <v>92</v>
      </c>
      <c r="G436" s="39">
        <v>94</v>
      </c>
      <c r="H436" s="39">
        <v>96</v>
      </c>
      <c r="I436" s="39">
        <v>98</v>
      </c>
      <c r="J436" s="39">
        <v>100</v>
      </c>
      <c r="K436" s="39">
        <v>102</v>
      </c>
      <c r="L436" s="39">
        <v>104</v>
      </c>
      <c r="M436" s="39">
        <v>311</v>
      </c>
      <c r="N436" s="39">
        <v>811</v>
      </c>
    </row>
    <row r="437" spans="1:25" x14ac:dyDescent="0.2">
      <c r="A437" s="20" t="s">
        <v>133</v>
      </c>
      <c r="B437" s="39">
        <v>0</v>
      </c>
      <c r="C437" s="39">
        <v>0</v>
      </c>
      <c r="D437" s="39">
        <v>234</v>
      </c>
      <c r="E437" s="39">
        <v>243</v>
      </c>
      <c r="F437" s="39">
        <v>251</v>
      </c>
      <c r="G437" s="39">
        <v>260</v>
      </c>
      <c r="H437" s="39">
        <v>269</v>
      </c>
      <c r="I437" s="39">
        <v>279</v>
      </c>
      <c r="J437" s="39">
        <v>288</v>
      </c>
      <c r="K437" s="39">
        <v>298</v>
      </c>
      <c r="L437" s="39">
        <v>309</v>
      </c>
      <c r="M437" s="39">
        <v>988</v>
      </c>
      <c r="N437" s="39">
        <v>2431</v>
      </c>
    </row>
    <row r="438" spans="1:25" x14ac:dyDescent="0.2">
      <c r="A438" s="20" t="s">
        <v>218</v>
      </c>
      <c r="B438" s="39">
        <v>0</v>
      </c>
      <c r="C438" s="39">
        <v>-45</v>
      </c>
      <c r="D438" s="39">
        <v>-106</v>
      </c>
      <c r="E438" s="39">
        <v>-91</v>
      </c>
      <c r="F438" s="39">
        <v>-78</v>
      </c>
      <c r="G438" s="39">
        <v>-79</v>
      </c>
      <c r="H438" s="39">
        <v>-80</v>
      </c>
      <c r="I438" s="39">
        <v>-81</v>
      </c>
      <c r="J438" s="39">
        <v>-82</v>
      </c>
      <c r="K438" s="39">
        <v>-83</v>
      </c>
      <c r="L438" s="39">
        <v>-85</v>
      </c>
      <c r="M438" s="39">
        <v>-399</v>
      </c>
      <c r="N438" s="39">
        <v>-810</v>
      </c>
    </row>
    <row r="439" spans="1:25" x14ac:dyDescent="0.2">
      <c r="A439" s="20" t="s">
        <v>219</v>
      </c>
      <c r="B439" s="39">
        <v>0</v>
      </c>
      <c r="C439" s="39">
        <v>23</v>
      </c>
      <c r="D439" s="39">
        <v>27</v>
      </c>
      <c r="E439" s="39">
        <v>1</v>
      </c>
      <c r="F439" s="39">
        <v>-14</v>
      </c>
      <c r="G439" s="39">
        <v>-22</v>
      </c>
      <c r="H439" s="39">
        <v>-20</v>
      </c>
      <c r="I439" s="39">
        <v>-17</v>
      </c>
      <c r="J439" s="39">
        <v>-19</v>
      </c>
      <c r="K439" s="39">
        <v>-19</v>
      </c>
      <c r="L439" s="39">
        <v>-32</v>
      </c>
      <c r="M439" s="39">
        <v>15</v>
      </c>
      <c r="N439" s="39">
        <v>-92</v>
      </c>
    </row>
    <row r="440" spans="1:25" x14ac:dyDescent="0.2">
      <c r="A440" s="20" t="s">
        <v>220</v>
      </c>
      <c r="B440" s="39">
        <v>0</v>
      </c>
      <c r="C440" s="39">
        <v>-1927</v>
      </c>
      <c r="D440" s="39">
        <v>-3890</v>
      </c>
      <c r="E440" s="39">
        <v>-3982</v>
      </c>
      <c r="F440" s="39">
        <v>-4114</v>
      </c>
      <c r="G440" s="39">
        <v>-4295</v>
      </c>
      <c r="H440" s="39">
        <v>-4510</v>
      </c>
      <c r="I440" s="39">
        <v>-4745</v>
      </c>
      <c r="J440" s="39">
        <v>-4999</v>
      </c>
      <c r="K440" s="39">
        <v>-5263</v>
      </c>
      <c r="L440" s="39">
        <v>-5558</v>
      </c>
      <c r="M440" s="39">
        <v>-18208</v>
      </c>
      <c r="N440" s="39">
        <v>-43283</v>
      </c>
    </row>
    <row r="441" spans="1:25" x14ac:dyDescent="0.2">
      <c r="A441" s="20" t="s">
        <v>134</v>
      </c>
      <c r="B441" s="40">
        <v>0</v>
      </c>
      <c r="C441" s="40">
        <v>0</v>
      </c>
      <c r="D441" s="40">
        <v>0</v>
      </c>
      <c r="E441" s="40">
        <v>1</v>
      </c>
      <c r="F441" s="40">
        <v>7</v>
      </c>
      <c r="G441" s="40">
        <v>10</v>
      </c>
      <c r="H441" s="40">
        <v>12</v>
      </c>
      <c r="I441" s="40">
        <v>15</v>
      </c>
      <c r="J441" s="40">
        <v>18</v>
      </c>
      <c r="K441" s="40">
        <v>21</v>
      </c>
      <c r="L441" s="40">
        <v>25</v>
      </c>
      <c r="M441" s="40">
        <f>SUM(C441:G441)</f>
        <v>18</v>
      </c>
      <c r="N441" s="40">
        <f>SUM(C441:L441)</f>
        <v>109</v>
      </c>
    </row>
    <row r="442" spans="1:25" x14ac:dyDescent="0.2">
      <c r="A442" s="17" t="s">
        <v>135</v>
      </c>
      <c r="B442" s="39">
        <f t="shared" ref="B442:N442" si="80">SUM(B413:B441)</f>
        <v>36</v>
      </c>
      <c r="C442" s="39">
        <f t="shared" si="80"/>
        <v>-2907</v>
      </c>
      <c r="D442" s="39">
        <f t="shared" si="80"/>
        <v>-3007</v>
      </c>
      <c r="E442" s="39">
        <f t="shared" si="80"/>
        <v>-9443</v>
      </c>
      <c r="F442" s="39">
        <f t="shared" si="80"/>
        <v>-14841</v>
      </c>
      <c r="G442" s="39">
        <f t="shared" si="80"/>
        <v>-20420</v>
      </c>
      <c r="H442" s="39">
        <f t="shared" si="80"/>
        <v>-24166</v>
      </c>
      <c r="I442" s="39">
        <f t="shared" si="80"/>
        <v>-28519</v>
      </c>
      <c r="J442" s="39">
        <f t="shared" si="80"/>
        <v>-30971</v>
      </c>
      <c r="K442" s="39">
        <f t="shared" si="80"/>
        <v>-32368</v>
      </c>
      <c r="L442" s="39">
        <f t="shared" si="80"/>
        <v>-31934</v>
      </c>
      <c r="M442" s="39">
        <f t="shared" si="80"/>
        <v>-50618</v>
      </c>
      <c r="N442" s="39">
        <f t="shared" si="80"/>
        <v>-198576</v>
      </c>
    </row>
    <row r="443" spans="1:25" x14ac:dyDescent="0.2">
      <c r="A443" s="16" t="s">
        <v>107</v>
      </c>
      <c r="B443" s="17"/>
      <c r="C443" s="17"/>
      <c r="D443" s="17"/>
      <c r="E443" s="17"/>
      <c r="F443" s="17"/>
      <c r="G443" s="17"/>
      <c r="H443" s="17"/>
      <c r="I443" s="17"/>
      <c r="J443" s="17"/>
      <c r="K443" s="17"/>
      <c r="L443" s="17"/>
      <c r="M443" s="17"/>
      <c r="N443" s="17"/>
    </row>
    <row r="444" spans="1:25" s="2" customFormat="1" ht="14.25" x14ac:dyDescent="0.2">
      <c r="A444" s="33" t="s">
        <v>304</v>
      </c>
      <c r="B444" s="17"/>
      <c r="C444" s="17"/>
      <c r="D444" s="17"/>
      <c r="E444" s="17"/>
      <c r="F444" s="17"/>
      <c r="G444" s="17"/>
      <c r="H444" s="17"/>
      <c r="I444" s="17"/>
      <c r="J444" s="17"/>
      <c r="K444" s="17"/>
      <c r="L444" s="17"/>
      <c r="M444" s="17"/>
      <c r="N444" s="17"/>
      <c r="O444"/>
      <c r="P444"/>
      <c r="Q444"/>
      <c r="R444"/>
      <c r="S444"/>
      <c r="T444"/>
      <c r="U444"/>
      <c r="V444"/>
      <c r="W444"/>
      <c r="X444"/>
      <c r="Y444"/>
    </row>
    <row r="445" spans="1:25" s="2" customFormat="1" ht="14.25" x14ac:dyDescent="0.2">
      <c r="A445" s="33" t="s">
        <v>305</v>
      </c>
      <c r="B445" s="17"/>
      <c r="C445" s="17"/>
      <c r="D445" s="17"/>
      <c r="E445" s="17"/>
      <c r="F445" s="17"/>
      <c r="G445" s="17"/>
      <c r="H445" s="17"/>
      <c r="I445" s="17"/>
      <c r="J445" s="17"/>
      <c r="K445" s="17"/>
      <c r="L445" s="17"/>
      <c r="M445" s="17"/>
      <c r="N445" s="17"/>
      <c r="O445"/>
      <c r="P445"/>
      <c r="Q445"/>
      <c r="R445"/>
      <c r="S445"/>
      <c r="T445"/>
      <c r="U445"/>
      <c r="V445"/>
      <c r="W445"/>
      <c r="X445"/>
      <c r="Y445"/>
    </row>
    <row r="446" spans="1:25" s="2" customFormat="1" ht="14.25" x14ac:dyDescent="0.2">
      <c r="A446" s="33" t="s">
        <v>306</v>
      </c>
      <c r="B446" s="17"/>
      <c r="C446" s="17"/>
      <c r="D446" s="17"/>
      <c r="E446" s="17"/>
      <c r="F446" s="17"/>
      <c r="G446" s="17"/>
      <c r="H446" s="17"/>
      <c r="I446" s="17"/>
      <c r="J446" s="17"/>
      <c r="K446" s="17"/>
      <c r="L446" s="17"/>
      <c r="M446" s="17"/>
      <c r="N446" s="17"/>
      <c r="O446"/>
      <c r="P446"/>
      <c r="Q446"/>
      <c r="R446"/>
      <c r="S446"/>
      <c r="T446"/>
      <c r="U446"/>
      <c r="V446"/>
      <c r="W446"/>
      <c r="X446"/>
      <c r="Y446"/>
    </row>
    <row r="447" spans="1:25" s="2" customFormat="1" ht="14.25" x14ac:dyDescent="0.2">
      <c r="A447" s="32" t="s">
        <v>353</v>
      </c>
      <c r="B447" s="17"/>
      <c r="C447" s="17"/>
      <c r="D447" s="17"/>
      <c r="E447" s="17"/>
      <c r="F447" s="17"/>
      <c r="G447" s="17"/>
      <c r="H447" s="17"/>
      <c r="I447" s="17"/>
      <c r="J447" s="17"/>
      <c r="K447" s="17"/>
      <c r="L447" s="17"/>
      <c r="M447" s="17"/>
      <c r="N447" s="17"/>
      <c r="O447"/>
      <c r="P447"/>
      <c r="Q447"/>
      <c r="R447"/>
      <c r="S447"/>
      <c r="T447"/>
      <c r="U447"/>
      <c r="V447"/>
      <c r="W447"/>
      <c r="X447"/>
      <c r="Y447"/>
    </row>
    <row r="448" spans="1:25" s="2" customFormat="1" ht="14.25" x14ac:dyDescent="0.2">
      <c r="A448" s="32" t="s">
        <v>354</v>
      </c>
      <c r="B448" s="17"/>
      <c r="C448" s="17"/>
      <c r="D448" s="17"/>
      <c r="E448" s="17"/>
      <c r="F448" s="17"/>
      <c r="G448" s="17"/>
      <c r="H448" s="17"/>
      <c r="I448" s="17"/>
      <c r="J448" s="17"/>
      <c r="K448" s="17"/>
      <c r="L448" s="17"/>
      <c r="M448" s="17"/>
      <c r="N448" s="17"/>
      <c r="O448"/>
      <c r="P448"/>
      <c r="Q448"/>
      <c r="R448"/>
      <c r="S448"/>
      <c r="T448"/>
      <c r="U448"/>
      <c r="V448"/>
      <c r="W448"/>
      <c r="X448"/>
      <c r="Y448"/>
    </row>
    <row r="449" spans="1:25" s="2" customFormat="1" ht="14.25" x14ac:dyDescent="0.2">
      <c r="A449" s="32" t="s">
        <v>355</v>
      </c>
      <c r="B449" s="17"/>
      <c r="C449" s="17"/>
      <c r="D449" s="17"/>
      <c r="E449" s="17"/>
      <c r="F449" s="17"/>
      <c r="G449" s="17"/>
      <c r="H449" s="17"/>
      <c r="I449" s="17"/>
      <c r="J449" s="17"/>
      <c r="K449" s="17"/>
      <c r="L449" s="17"/>
      <c r="M449" s="17"/>
      <c r="N449" s="17"/>
      <c r="O449"/>
      <c r="P449"/>
      <c r="Q449"/>
      <c r="R449"/>
      <c r="S449"/>
      <c r="T449"/>
      <c r="U449"/>
      <c r="V449"/>
      <c r="W449"/>
      <c r="X449"/>
      <c r="Y449"/>
    </row>
    <row r="450" spans="1:25" s="2" customFormat="1" ht="14.25" x14ac:dyDescent="0.2">
      <c r="A450" s="32" t="s">
        <v>356</v>
      </c>
      <c r="B450" s="17"/>
      <c r="C450" s="17"/>
      <c r="D450" s="17"/>
      <c r="E450" s="17"/>
      <c r="F450" s="17"/>
      <c r="G450" s="17"/>
      <c r="H450" s="17"/>
      <c r="I450" s="17"/>
      <c r="J450" s="17"/>
      <c r="K450" s="17"/>
      <c r="L450" s="17"/>
      <c r="M450" s="17"/>
      <c r="N450" s="17"/>
      <c r="O450"/>
      <c r="P450"/>
      <c r="Q450"/>
      <c r="R450"/>
      <c r="S450"/>
      <c r="T450"/>
      <c r="U450"/>
      <c r="V450"/>
      <c r="W450"/>
      <c r="X450"/>
      <c r="Y450"/>
    </row>
    <row r="451" spans="1:25" s="2" customFormat="1" ht="14.25" x14ac:dyDescent="0.2">
      <c r="A451" s="32" t="s">
        <v>357</v>
      </c>
      <c r="B451" s="17"/>
      <c r="C451" s="17"/>
      <c r="D451" s="17"/>
      <c r="E451" s="17"/>
      <c r="F451" s="17"/>
      <c r="G451" s="17"/>
      <c r="H451" s="17"/>
      <c r="I451" s="17"/>
      <c r="J451" s="17"/>
      <c r="K451" s="17"/>
      <c r="L451" s="17"/>
      <c r="M451" s="17"/>
      <c r="N451" s="17"/>
      <c r="O451"/>
      <c r="P451"/>
      <c r="Q451"/>
      <c r="R451"/>
      <c r="S451"/>
      <c r="T451"/>
      <c r="U451"/>
      <c r="V451"/>
      <c r="W451"/>
      <c r="X451"/>
      <c r="Y451"/>
    </row>
    <row r="452" spans="1:25" s="19" customFormat="1" ht="14.25" x14ac:dyDescent="0.2">
      <c r="A452" s="13" t="s">
        <v>358</v>
      </c>
      <c r="B452" s="17"/>
      <c r="C452" s="17"/>
      <c r="D452" s="17"/>
      <c r="E452" s="17"/>
      <c r="F452" s="17"/>
      <c r="G452" s="17"/>
      <c r="H452" s="17"/>
      <c r="I452" s="17"/>
      <c r="J452" s="17"/>
      <c r="K452" s="17"/>
      <c r="L452" s="17"/>
      <c r="M452" s="17"/>
      <c r="N452" s="17"/>
      <c r="O452" s="18"/>
      <c r="P452" s="18"/>
      <c r="Q452" s="18"/>
      <c r="R452" s="18"/>
      <c r="S452" s="18"/>
      <c r="T452" s="18"/>
      <c r="U452" s="18"/>
      <c r="V452" s="18"/>
      <c r="W452" s="18"/>
      <c r="X452" s="18"/>
      <c r="Y452" s="18"/>
    </row>
    <row r="453" spans="1:25" s="2" customFormat="1" ht="12.75" customHeight="1" x14ac:dyDescent="0.2">
      <c r="A453" s="48" t="s">
        <v>359</v>
      </c>
      <c r="B453" s="48"/>
      <c r="C453" s="48"/>
      <c r="D453" s="48"/>
      <c r="E453" s="48"/>
      <c r="F453" s="48"/>
      <c r="G453" s="48"/>
      <c r="H453" s="48"/>
      <c r="I453" s="48"/>
      <c r="J453" s="48"/>
      <c r="K453" s="48"/>
      <c r="L453" s="48"/>
      <c r="M453" s="48"/>
      <c r="N453" s="48"/>
      <c r="O453"/>
      <c r="P453"/>
      <c r="Q453"/>
      <c r="R453"/>
      <c r="S453"/>
      <c r="T453"/>
      <c r="U453"/>
      <c r="V453"/>
      <c r="W453"/>
      <c r="X453"/>
      <c r="Y453"/>
    </row>
    <row r="454" spans="1:25" x14ac:dyDescent="0.2">
      <c r="A454" s="48"/>
      <c r="B454" s="48"/>
      <c r="C454" s="48"/>
      <c r="D454" s="48"/>
      <c r="E454" s="48"/>
      <c r="F454" s="48"/>
      <c r="G454" s="48"/>
      <c r="H454" s="48"/>
      <c r="I454" s="48"/>
      <c r="J454" s="48"/>
      <c r="K454" s="48"/>
      <c r="L454" s="48"/>
      <c r="M454" s="48"/>
      <c r="N454" s="48"/>
    </row>
  </sheetData>
  <mergeCells count="2">
    <mergeCell ref="M3:N3"/>
    <mergeCell ref="A453:N454"/>
  </mergeCells>
  <pageMargins left="0.7" right="0.7" top="0.75" bottom="0.75" header="0.3" footer="0.3"/>
  <pageSetup scale="53"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S-6 Summary Extended</vt:lpstr>
    </vt:vector>
  </TitlesOfParts>
  <Company>OMB Desktop Image 5.11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grusky_r</dc:creator>
  <cp:lastModifiedBy>Lauer, Eric P. EOP/OMB</cp:lastModifiedBy>
  <cp:lastPrinted>2020-02-06T14:08:55Z</cp:lastPrinted>
  <dcterms:created xsi:type="dcterms:W3CDTF">2010-07-14T18:38:21Z</dcterms:created>
  <dcterms:modified xsi:type="dcterms:W3CDTF">2020-02-07T19:44:49Z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